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60" yWindow="1020" windowWidth="20730" windowHeight="7065" tabRatio="859" activeTab="5"/>
  </bookViews>
  <sheets>
    <sheet name="Main" sheetId="1" r:id="rId1"/>
    <sheet name="Rules" sheetId="2" r:id="rId2"/>
    <sheet name="General Raw Data" sheetId="3" r:id="rId3"/>
    <sheet name="Raw Data Section A-G" sheetId="4" r:id="rId4"/>
    <sheet name="Assessment" sheetId="5" r:id="rId5"/>
    <sheet name="Result" sheetId="6" r:id="rId6"/>
    <sheet name="Masterlist" sheetId="7" r:id="rId7"/>
    <sheet name="Glossary" sheetId="8" r:id="rId8"/>
  </sheets>
  <externalReferences>
    <externalReference r:id="rId11"/>
  </externalReferences>
  <definedNames>
    <definedName name="_xlnm.Print_Area" localSheetId="4">'Assessment'!$B$2:$N$109</definedName>
    <definedName name="_xlnm.Print_Area" localSheetId="2">'General Raw Data'!$B$2:$J$43</definedName>
    <definedName name="_xlnm.Print_Area" localSheetId="7">'Glossary'!$B$2:$O$594</definedName>
    <definedName name="_xlnm.Print_Area" localSheetId="0">'Main'!$A$1:$J$87</definedName>
    <definedName name="_xlnm.Print_Area" localSheetId="6">'Masterlist'!$B$2:$L$1114</definedName>
    <definedName name="_xlnm.Print_Area" localSheetId="3">'Raw Data Section A-G'!$B$2:$K$149</definedName>
    <definedName name="_xlnm.Print_Area" localSheetId="1">'Rules'!$A$1:$K$56</definedName>
  </definedNames>
  <calcPr fullCalcOnLoad="1"/>
</workbook>
</file>

<file path=xl/comments4.xml><?xml version="1.0" encoding="utf-8"?>
<comments xmlns="http://schemas.openxmlformats.org/spreadsheetml/2006/main">
  <authors>
    <author>WW LIU</author>
  </authors>
  <commentList>
    <comment ref="G117" authorId="0">
      <text>
        <r>
          <rPr>
            <b/>
            <sz val="9"/>
            <rFont val="Tahoma"/>
            <family val="0"/>
          </rPr>
          <t xml:space="preserve">Hamidah </t>
        </r>
        <r>
          <rPr>
            <sz val="9"/>
            <rFont val="Tahoma"/>
            <family val="0"/>
          </rPr>
          <t xml:space="preserve">
(JENESYS)</t>
        </r>
      </text>
    </comment>
  </commentList>
</comments>
</file>

<file path=xl/sharedStrings.xml><?xml version="1.0" encoding="utf-8"?>
<sst xmlns="http://schemas.openxmlformats.org/spreadsheetml/2006/main" count="5574" uniqueCount="2560">
  <si>
    <t>b. Total number of patents pending</t>
  </si>
  <si>
    <t>Commercialized products</t>
  </si>
  <si>
    <t>Total number of products licensed for commercialization</t>
  </si>
  <si>
    <t xml:space="preserve">Technology know-how licensing </t>
  </si>
  <si>
    <t>Total number of technology know-how licensing</t>
  </si>
  <si>
    <t>Please attach list as Appendix 14</t>
  </si>
  <si>
    <t xml:space="preserve">IPR/copyrights (including original writings) </t>
  </si>
  <si>
    <t>Total number of IPR (other than patents)/copyrights (including original writings, software)</t>
  </si>
  <si>
    <t>Please attach list as Appendix 15</t>
  </si>
  <si>
    <t>SECTION E : PROFESSIONAL SERVICES AND GIFTS</t>
  </si>
  <si>
    <t xml:space="preserve">Income generated from training courses
</t>
  </si>
  <si>
    <t>Total amount (RM)</t>
  </si>
  <si>
    <t>Please attach list as Appendix 16</t>
  </si>
  <si>
    <t>Income generated from consultancies (excluding contract research)</t>
  </si>
  <si>
    <t>Please attach list as Appendix 17</t>
  </si>
  <si>
    <t xml:space="preserve">Endowments (including professorial chairs) </t>
  </si>
  <si>
    <t>Please attach list as Appendix 18</t>
  </si>
  <si>
    <r>
      <t xml:space="preserve">Gifts (money, equipments,research materials,etc.)         (worth </t>
    </r>
    <r>
      <rPr>
        <u val="single"/>
        <sz val="11"/>
        <rFont val="Arial"/>
        <family val="2"/>
      </rPr>
      <t>&gt;</t>
    </r>
    <r>
      <rPr>
        <sz val="11"/>
        <rFont val="Arial"/>
        <family val="2"/>
      </rPr>
      <t xml:space="preserve"> RM5,000.00) </t>
    </r>
  </si>
  <si>
    <t>Please attach list as Appendix 19</t>
  </si>
  <si>
    <t>SECTION F : NETWORKING AND LINKAGES</t>
  </si>
  <si>
    <t>International Institution participation in research related activities</t>
  </si>
  <si>
    <t>a. Total number of MOUs signed</t>
  </si>
  <si>
    <t>Please attach list as Appendix 20</t>
  </si>
  <si>
    <t>b. Total number of programmes implemented under each MoU (activities)</t>
  </si>
  <si>
    <t>c. Total number of staff involved in joint research projects</t>
  </si>
  <si>
    <t>Research</t>
  </si>
  <si>
    <t>Consultancy</t>
  </si>
  <si>
    <t>Contract Research</t>
  </si>
  <si>
    <t>Training</t>
  </si>
  <si>
    <t>d. Total number of students participating in international joint research project (research/consultancy/contract research/training)</t>
  </si>
  <si>
    <t>Membership in International bodies/associations</t>
  </si>
  <si>
    <t>a. Total number of memberships in international bodies /associations</t>
  </si>
  <si>
    <t>Please attach list as Appendix 21</t>
  </si>
  <si>
    <t>International projects</t>
  </si>
  <si>
    <t xml:space="preserve">Total number of staff who secured international projects (research/ training/ consultancy) </t>
  </si>
  <si>
    <t>International awards/fellowships/ scholarships</t>
  </si>
  <si>
    <t>Total number of staff awarded international fellowships/scholarships</t>
  </si>
  <si>
    <t>Please attach list as Appendix 22</t>
  </si>
  <si>
    <t>Fellowship</t>
  </si>
  <si>
    <t>Scholarship</t>
  </si>
  <si>
    <t>Scholarship (sabatical leave)</t>
  </si>
  <si>
    <t>Scholarship (study leave)</t>
  </si>
  <si>
    <t>International Professional Bodies</t>
  </si>
  <si>
    <t xml:space="preserve">a.  Total number of staff accepted as members in professional bodies/ associations  </t>
  </si>
  <si>
    <t>b.  Total number of staff  appointed  to chairmanship/committee positions in professional bodies/associations at international level</t>
  </si>
  <si>
    <t>National institution participation in research related activities</t>
  </si>
  <si>
    <t xml:space="preserve">a. Total number of MOUs signed </t>
  </si>
  <si>
    <t>b. Total number of programmes implemented under each MOU (activities)</t>
  </si>
  <si>
    <t xml:space="preserve">c. Total number of staff involved in National joint projects </t>
  </si>
  <si>
    <t>d. Total number of students involved in national joint research project (research/consultancy/contract research/training)</t>
  </si>
  <si>
    <t>7</t>
  </si>
  <si>
    <t>Membership in National bodies/associations</t>
  </si>
  <si>
    <t>a. Total number of memberships in national bodies /associations</t>
  </si>
  <si>
    <t>b. Total number of staff appointed as leaders/committee members for national bodies/ associations/ journal editorial boards</t>
  </si>
  <si>
    <t>8</t>
  </si>
  <si>
    <t>National projects</t>
  </si>
  <si>
    <t xml:space="preserve">Total number of staff who secured national projects ( research/ training/ consultancy) </t>
  </si>
  <si>
    <t>9</t>
  </si>
  <si>
    <t>National awards/fellowships/ scholarships</t>
  </si>
  <si>
    <t>Total number of staff awarded national fellowships/scholarships</t>
  </si>
  <si>
    <t>Award(stewardship)</t>
  </si>
  <si>
    <t>Fellowship (sabatical leave)</t>
  </si>
  <si>
    <t>10</t>
  </si>
  <si>
    <t>National Professional Bodies</t>
  </si>
  <si>
    <t>a.  Total number of staff accepted as members of professional bodies/associations</t>
  </si>
  <si>
    <t>b.  Total number of staff appointed to chairmanship/committee position in professional bodies/associations</t>
  </si>
  <si>
    <t>SECTION G : PHYSICAL RESOURCES AND SYSTEM</t>
  </si>
  <si>
    <r>
      <t xml:space="preserve">Research facilities (accreditation to GLP/ISO17025 /equivalent accreditating professional body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fully operational and calibrated or physical facilities that meet relevant standards)</t>
    </r>
  </si>
  <si>
    <t xml:space="preserve">* Average score on Likert Scale        (1-5)              </t>
  </si>
  <si>
    <t>Please attach list as Appendix 23</t>
  </si>
  <si>
    <t>Supporting facilities including networking and shared facilities service centre or recreational centre access to high end research facilities</t>
  </si>
  <si>
    <t>Please attach list as Appendix 24</t>
  </si>
  <si>
    <t xml:space="preserve">Management System
</t>
  </si>
  <si>
    <t>* YES = 5 , NO = 0</t>
  </si>
  <si>
    <t>Copies of Accreditation Certificate</t>
  </si>
  <si>
    <t xml:space="preserve">* Kindly fill in your self-evaluation on the Likert Scale indicator </t>
  </si>
  <si>
    <t>SECTION A : QUANTITY AND QUALITY OF RESEARCHERS (25%)</t>
  </si>
  <si>
    <t>KPI</t>
  </si>
  <si>
    <t>Weightage
(%)</t>
  </si>
  <si>
    <t>Sub-Weightage
(%)</t>
  </si>
  <si>
    <t>Assessment Indicators</t>
  </si>
  <si>
    <t>Input Data</t>
  </si>
  <si>
    <t>Score</t>
  </si>
  <si>
    <t>Marks Obtained</t>
  </si>
  <si>
    <t>Benchmark</t>
  </si>
  <si>
    <t>Full marks</t>
  </si>
  <si>
    <t>From Appendix B -          Raw Data</t>
  </si>
  <si>
    <t>Total number of academic staff involved as principal investigator of research grants (permanent / contract staff)</t>
  </si>
  <si>
    <t>%</t>
  </si>
  <si>
    <t>80% PI</t>
  </si>
  <si>
    <t>Names of Principal Investigator (P.I) with title of project, duration, source (funding agency) and amount</t>
  </si>
  <si>
    <t>20% of PI in private sector funded project</t>
  </si>
  <si>
    <t>40% of PI in national funded project</t>
  </si>
  <si>
    <t>40% of PI in international funded project</t>
  </si>
  <si>
    <t>PhD or Professional Qualification</t>
  </si>
  <si>
    <t>80% staff with PhD</t>
  </si>
  <si>
    <t>List of academic staff with qualifications</t>
  </si>
  <si>
    <t>b. Total number of staff with Profesional Qualification (such as medical, engineers, architects, accountants etc) (permanent / contract staff)</t>
  </si>
  <si>
    <t>20% staff with Professional Qualification</t>
  </si>
  <si>
    <t>Research Experience (3 cohorts)</t>
  </si>
  <si>
    <t xml:space="preserve">Total number of  research experienced staff (permanent / contract staff): </t>
  </si>
  <si>
    <t>Length in academic/research service</t>
  </si>
  <si>
    <t>List of academic staff with number of years service</t>
  </si>
  <si>
    <t>30% staff with &gt; 20 years service</t>
  </si>
  <si>
    <t xml:space="preserve">  b. 10 - 20 years experience</t>
  </si>
  <si>
    <t>40% staff with 10 - 20 years service</t>
  </si>
  <si>
    <t>30% staff with &lt; 10 years service</t>
  </si>
  <si>
    <t>Recognitions/awards/ stewardship conferred by national and international learned and Professional bodies (excluding scholarships / international committee memberships)</t>
  </si>
  <si>
    <t>Number of awards/ year</t>
  </si>
  <si>
    <t>Conferment of 5 national awards</t>
  </si>
  <si>
    <t>List of academic staff who have been conferred awards by international and national bodies (indicate type of awards). Copies of certificates or other supportive evidences</t>
  </si>
  <si>
    <t xml:space="preserve"> b. Total numbers of awards conferred by international bodies</t>
  </si>
  <si>
    <t>Conferment of 5 international awards</t>
  </si>
  <si>
    <t>TOTAL MARKS</t>
  </si>
  <si>
    <t>SECTION B : QUANTITY AND QUALITY OF RESEARCH (25%)</t>
  </si>
  <si>
    <r>
      <t xml:space="preserve">a. Total number of publications in citation-indexed journals including refereed proceedings/staff/year (e.g ISI Serial)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
</t>
    </r>
  </si>
  <si>
    <t>Number of publications/staff/year 
or
cumulative impact factor/staff/ year</t>
  </si>
  <si>
    <r>
      <t>3 cited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index linked publications/staff/year</t>
    </r>
  </si>
  <si>
    <t>List of papers published in journals 
Provide name of citation-index where journal is listed</t>
  </si>
  <si>
    <r>
      <t xml:space="preserve">b. Cumulative impact factor of publications/staff/year  </t>
    </r>
    <r>
      <rPr>
        <b/>
        <sz val="11"/>
        <rFont val="Arial"/>
        <family val="2"/>
      </rPr>
      <t>OR</t>
    </r>
  </si>
  <si>
    <t>4 impact factor/staff/year
(Minimum IF of 32/year)</t>
  </si>
  <si>
    <t>List of papers published and provide impact factor for each publication</t>
  </si>
  <si>
    <t xml:space="preserve">c. Cumulative Citation Index/staff/year </t>
  </si>
  <si>
    <t>Cumulative citation index of 30/staff/year</t>
  </si>
  <si>
    <t xml:space="preserve">d. Total number of publication in non-citation-indexed Journal </t>
  </si>
  <si>
    <t>Number of non citation-index linked publications (2 non cited index linked publications is equal to 1 cited index linked publications)</t>
  </si>
  <si>
    <t>List of papers published in journals</t>
  </si>
  <si>
    <r>
      <t>Number of refereed books (1 refereed book based on original research/writing is equal to 3 cited index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linked paper)</t>
    </r>
  </si>
  <si>
    <t>List of books with name of publisher</t>
  </si>
  <si>
    <r>
      <t>Number of chapters in refereed books (1 refereed chapter based on original research/writing is equal to 1 cited index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linked paper)</t>
    </r>
  </si>
  <si>
    <t>List of chapters in books with names of publisher</t>
  </si>
  <si>
    <t>g. Other Publications that have created an impact to government / society / policy (abstracts, articles in magazines, newsletters, etc- not including unpublished reports)</t>
  </si>
  <si>
    <r>
      <t>Number of government/society/ policy guiding publications (10 articles are equal to 1 cited index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linked paper)</t>
    </r>
  </si>
  <si>
    <t>List of policy guiding publications</t>
  </si>
  <si>
    <t xml:space="preserve">Research grants for academic staff      
</t>
  </si>
  <si>
    <t>a. Total amount of public fundings (from government agencies)</t>
  </si>
  <si>
    <t>RM/staff/ year</t>
  </si>
  <si>
    <t>Achieved RM60,000/staff/year
(S&amp;T) ;RM30,000/staff/year (non S&amp;T)</t>
  </si>
  <si>
    <t>List of government grants and amounts awarded to S&amp;T academic staff with names of sponsors</t>
  </si>
  <si>
    <t xml:space="preserve">b. Total amount of private fundings (including contract research) </t>
  </si>
  <si>
    <t>Achieved RM20,000/staff/year
(S&amp;T);RM10,000/staff/year (non S&amp;T)</t>
  </si>
  <si>
    <t>List of private grants and amounts awarded to S&amp;T academic with names of sponsors</t>
  </si>
  <si>
    <t>c. Total amount of international fundings</t>
  </si>
  <si>
    <t>List of international grants and amounts awarded to S&amp;T academic staff with names of sponsors</t>
  </si>
  <si>
    <t>Percentage of research grant spent</t>
  </si>
  <si>
    <t>Achievement of 60% expenditure of total grants received</t>
  </si>
  <si>
    <t>List of projects and amounts received</t>
  </si>
  <si>
    <t>SECTION C : QUALITY AND QUANTITY OF POSTGRADUATES (15%)</t>
  </si>
  <si>
    <t>INPUT DATA</t>
  </si>
  <si>
    <t>SCORE</t>
  </si>
  <si>
    <t>MARKS OBTAINED</t>
  </si>
  <si>
    <t>From Appendix B - Raw Data</t>
  </si>
  <si>
    <r>
      <t xml:space="preserve">Percentage of student intake with CGPA </t>
    </r>
    <r>
      <rPr>
        <u val="single"/>
        <sz val="11"/>
        <rFont val="Arial"/>
        <family val="2"/>
      </rPr>
      <t>&gt;</t>
    </r>
    <r>
      <rPr>
        <sz val="11"/>
        <rFont val="Arial"/>
        <family val="2"/>
      </rPr>
      <t xml:space="preserve"> 3.0</t>
    </r>
  </si>
  <si>
    <r>
      <t xml:space="preserve">50% PG with CGPA </t>
    </r>
    <r>
      <rPr>
        <u val="single"/>
        <sz val="11"/>
        <rFont val="Arial"/>
        <family val="2"/>
      </rPr>
      <t>&gt;</t>
    </r>
    <r>
      <rPr>
        <sz val="11"/>
        <rFont val="Arial"/>
        <family val="2"/>
      </rPr>
      <t xml:space="preserve"> 3.0</t>
    </r>
  </si>
  <si>
    <t>List of graduate students enrolment based on entry qualification</t>
  </si>
  <si>
    <t xml:space="preserve">Ratio of PhD to Masters </t>
  </si>
  <si>
    <t>Ratio of PhD to Masters graduated 
(by research)</t>
  </si>
  <si>
    <t>Ratio of PhD to Masters Graduated</t>
  </si>
  <si>
    <t>Ratio</t>
  </si>
  <si>
    <r>
      <t>PhD : M</t>
    </r>
    <r>
      <rPr>
        <sz val="11"/>
        <rFont val="Arial"/>
        <family val="2"/>
      </rPr>
      <t>asters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>= 2 : 3
(Minimum of 30 students)</t>
    </r>
  </si>
  <si>
    <t>List of postgraduate students graduated (Convocation book)</t>
  </si>
  <si>
    <t>Ratio of postgraduates (including part time) to  academic staff</t>
  </si>
  <si>
    <t>PG : Academic staff = 3 : 1
(Minimum of 30 students)</t>
  </si>
  <si>
    <t>List of students</t>
  </si>
  <si>
    <t>Percentage of International
Postgraduates students              (including part time)</t>
  </si>
  <si>
    <t>10% International PG</t>
  </si>
  <si>
    <t>List of graduate students enrolment according to country of origin</t>
  </si>
  <si>
    <t>capped criteria</t>
  </si>
  <si>
    <t>Percentage of postgraduates (via research mode) with prestigious fellowships/grants from prestigious</t>
  </si>
  <si>
    <t>Percentage of postgraduates with prestigious fellowships/ grants</t>
  </si>
  <si>
    <t>Minimum 10%</t>
  </si>
  <si>
    <t xml:space="preserve">List of student based on sponsorship </t>
  </si>
  <si>
    <t>SECTION D : INNOVATION (10%)</t>
  </si>
  <si>
    <t>From Appendix B -       Raw Data</t>
  </si>
  <si>
    <t>Number</t>
  </si>
  <si>
    <t>4/year</t>
  </si>
  <si>
    <t>Copies of patent certificate</t>
  </si>
  <si>
    <t xml:space="preserve">Commercialized products
</t>
  </si>
  <si>
    <t xml:space="preserve">Total number of products licenced for commercialization </t>
  </si>
  <si>
    <t>3/year</t>
  </si>
  <si>
    <t>Copies of agreement</t>
  </si>
  <si>
    <t>OR</t>
  </si>
  <si>
    <t xml:space="preserve">IPR/copyrights with IP (including original writings) </t>
  </si>
  <si>
    <t>Total number of IPR(other than patents)/copyrights (including original writings, software)</t>
  </si>
  <si>
    <t>Copies of copyright</t>
  </si>
  <si>
    <t>SECTION E: PROFESSIONAL SERVICES AND GIFTS (5%)</t>
  </si>
  <si>
    <t>From Appendix B -           Raw Data</t>
  </si>
  <si>
    <t>Total amount</t>
  </si>
  <si>
    <t>RM</t>
  </si>
  <si>
    <t>Not less than RM100,000/ year (S&amp;T)</t>
  </si>
  <si>
    <t>Centre/Institute financial statement or annual report</t>
  </si>
  <si>
    <t xml:space="preserve">Income generated from consultancies (excluding contract research)
</t>
  </si>
  <si>
    <t xml:space="preserve">Endowment (including professorial chairs) </t>
  </si>
  <si>
    <t xml:space="preserve">Total amount </t>
  </si>
  <si>
    <t>Not less than RM50,000/year (Social Sciences)</t>
  </si>
  <si>
    <r>
      <t xml:space="preserve">Gifts (money, equipment,research materials,etc.)                                    (worth </t>
    </r>
    <r>
      <rPr>
        <u val="single"/>
        <sz val="11"/>
        <rFont val="Arial"/>
        <family val="2"/>
      </rPr>
      <t>&gt;</t>
    </r>
    <r>
      <rPr>
        <sz val="11"/>
        <rFont val="Arial"/>
        <family val="2"/>
      </rPr>
      <t xml:space="preserve"> RM 5,000.00) </t>
    </r>
  </si>
  <si>
    <t>SECTION F : NETWORKING AND LINKAGES (15%)</t>
  </si>
  <si>
    <t>10 MoUs</t>
  </si>
  <si>
    <t>List of MoUs and related activities</t>
  </si>
  <si>
    <t>5 implemented programmes</t>
  </si>
  <si>
    <t>c. Total number of staff involved in joint research projects (research/ consultancy/contract research/training)</t>
  </si>
  <si>
    <t>5 staff involved in joint projects</t>
  </si>
  <si>
    <t>d. Percentage of PG students involved in international joint research project (research/ consultancy/contract research/training)</t>
  </si>
  <si>
    <t>20% of PG involved</t>
  </si>
  <si>
    <t>a. Percentage of membership in international bodies/associations</t>
  </si>
  <si>
    <t>80% staff member in international bodies</t>
  </si>
  <si>
    <t>List of staff and affliation</t>
  </si>
  <si>
    <t>b. Percentage of staff appointed as leaders/ committee members for international bodies/associations/journal editorial boards</t>
  </si>
  <si>
    <t>50% staff appointed leaders/committee members</t>
  </si>
  <si>
    <t xml:space="preserve">Percentage of staff who secured international projects (research/ training/ consultancy) </t>
  </si>
  <si>
    <t>List of international projects and related activities</t>
  </si>
  <si>
    <t>International award/fellowship/ scholarship</t>
  </si>
  <si>
    <t>1 staff awarded fellowship and 1 staff appointed chairman and 5 staff accepted as member of professional bodies</t>
  </si>
  <si>
    <t>List of research awards received and recipients. List of staff membership of professional bodies and their positions</t>
  </si>
  <si>
    <t xml:space="preserve">a.  Total number of staff accepted as members of professional bodies/ associations  </t>
  </si>
  <si>
    <t>b.  Total number of staff appointed to chairmanship/committee positions in professional bodies/associations at international level</t>
  </si>
  <si>
    <t>National Institution participation in research related activities</t>
  </si>
  <si>
    <t>c. Total number of staff involved in National joint research projects (research/ consultancy/contract research/training)</t>
  </si>
  <si>
    <t>5 staff involved in National joint projects</t>
  </si>
  <si>
    <t>d. Percentage of PG students involved in National joint research project (research/ consultancy/contract research)</t>
  </si>
  <si>
    <t>20% of PG involved in National joint research project</t>
  </si>
  <si>
    <t>a. Percentage of membership in National bodies/associations</t>
  </si>
  <si>
    <t>80% staff member in National bodies</t>
  </si>
  <si>
    <t>b. Percentage of staff appointed as leaders/ committee members for National bodies/associations/journal editorial boards</t>
  </si>
  <si>
    <t xml:space="preserve">Percentage of staff who secured National projects (research/ training/ consultancy) </t>
  </si>
  <si>
    <t>List of National projects and related activities</t>
  </si>
  <si>
    <t>National award/fellowship/scholarship</t>
  </si>
  <si>
    <t>Total number of staff awarded National fellowships/scholarships</t>
  </si>
  <si>
    <t>b.  Total number of staff appointed to chairmanship/committee positions in professional bodies/associations at National level</t>
  </si>
  <si>
    <t>SECTION G : PHYSICAL RESOURCES AND SYSTEM (5%)</t>
  </si>
  <si>
    <t>Assessment Indicator</t>
  </si>
  <si>
    <t>From Appendix B -         Raw Data</t>
  </si>
  <si>
    <t>Research facilities (accreditation to GLP/ISO17025 or fully operational and calibrated or physical facilities that meet relevant standards)</t>
  </si>
  <si>
    <t>Average score of 5 on               Likert Scale</t>
  </si>
  <si>
    <t>Likert Scale Indicator</t>
  </si>
  <si>
    <t>• Adequate and relevant research facilities (accreditation to GLP/ISO17025 or  fully operational and calibrated or physical facilities that meet relevant standards)  
• Subject to Site-Audit (Likert Scale of 1-5)</t>
  </si>
  <si>
    <r>
      <t>Supporting facilities including networking and shared facilities service centre or recreational centre access to high end research facilities and evidence of</t>
    </r>
    <r>
      <rPr>
        <b/>
        <sz val="11"/>
        <rFont val="Arial"/>
        <family val="2"/>
      </rPr>
      <t xml:space="preserve"> conducive </t>
    </r>
    <r>
      <rPr>
        <sz val="11"/>
        <rFont val="Arial"/>
        <family val="2"/>
      </rPr>
      <t>environment for research</t>
    </r>
  </si>
  <si>
    <t>Average score of 5 on                Likert Scale</t>
  </si>
  <si>
    <r>
      <t xml:space="preserve">• Adequate and relevant supporting facilities     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 xml:space="preserve">               • Subject to Site-Audit (Likert Scale of 1-5)</t>
    </r>
  </si>
  <si>
    <t xml:space="preserve">Management System 
</t>
  </si>
  <si>
    <t>Y = 5
N = 0</t>
  </si>
  <si>
    <t xml:space="preserve">Evidence of QMS in place        (e.g MS ISO9001:2000, GRP, OSHA, Environment,Safety &amp; Health )   </t>
  </si>
  <si>
    <t>SECTION</t>
  </si>
  <si>
    <t>CRITERIA</t>
  </si>
  <si>
    <t>FULL MARK SCORE</t>
  </si>
  <si>
    <t>ACTUAL SCORE</t>
  </si>
  <si>
    <t>General Information</t>
  </si>
  <si>
    <t>-</t>
  </si>
  <si>
    <t>−</t>
  </si>
  <si>
    <t>A</t>
  </si>
  <si>
    <t>Quantity and Quality of Researchers</t>
  </si>
  <si>
    <t>B</t>
  </si>
  <si>
    <t>Quantity and Quality of Research</t>
  </si>
  <si>
    <t>C</t>
  </si>
  <si>
    <t xml:space="preserve">Quality and Quantity of Postgraduates </t>
  </si>
  <si>
    <t>D</t>
  </si>
  <si>
    <t>Innovation</t>
  </si>
  <si>
    <t>E</t>
  </si>
  <si>
    <t>Professional Services &amp; Gifts</t>
  </si>
  <si>
    <t>F</t>
  </si>
  <si>
    <t>Networking &amp; Linkages</t>
  </si>
  <si>
    <t>G</t>
  </si>
  <si>
    <t>Physical Resources &amp; System</t>
  </si>
  <si>
    <t>TOTAL</t>
  </si>
  <si>
    <t xml:space="preserve">*Passing Marks  </t>
  </si>
  <si>
    <t>Summation of Section A,B and C</t>
  </si>
  <si>
    <t>Result</t>
  </si>
  <si>
    <t>LAMPIRAN 1: SENARAI KAKITANGAN AKADEMIK (TETAP/KONTRAK)</t>
  </si>
  <si>
    <r>
      <t xml:space="preserve">BAHAN BUKTI: </t>
    </r>
    <r>
      <rPr>
        <sz val="12"/>
        <rFont val="Arial"/>
        <family val="2"/>
      </rPr>
      <t>Surat Lantikan</t>
    </r>
  </si>
  <si>
    <r>
      <t xml:space="preserve">* </t>
    </r>
    <r>
      <rPr>
        <i/>
        <sz val="12"/>
        <rFont val="Arial"/>
        <family val="2"/>
      </rPr>
      <t>Template</t>
    </r>
    <r>
      <rPr>
        <sz val="12"/>
        <rFont val="Arial"/>
        <family val="2"/>
      </rPr>
      <t xml:space="preserve"> ini adalah </t>
    </r>
    <r>
      <rPr>
        <b/>
        <sz val="12"/>
        <rFont val="Arial"/>
        <family val="2"/>
      </rPr>
      <t xml:space="preserve">CONTOH </t>
    </r>
    <r>
      <rPr>
        <sz val="12"/>
        <rFont val="Arial"/>
        <family val="2"/>
      </rPr>
      <t>untuk dijadikan panduan bagi menyenaraikan maklumat sokongan terhadap raw data yang dikemukakan mengikut tahun  penilaian.</t>
    </r>
  </si>
  <si>
    <t>* Mohon kerjasama CoE untuk mengikut template ini bagi senarai Appendiks seterusnya.</t>
  </si>
  <si>
    <t>* Susun ikut tahun lantikan dan nama (mengikut abjad)</t>
  </si>
  <si>
    <t>BIL</t>
  </si>
  <si>
    <t>NAMA</t>
  </si>
  <si>
    <t>NO ID STAF</t>
  </si>
  <si>
    <t>KELAYAKAN AKADEMIK</t>
  </si>
  <si>
    <t>PANGKAT</t>
  </si>
  <si>
    <t>TAHUN LANTIKAN</t>
  </si>
  <si>
    <t>WARGANEGARA</t>
  </si>
  <si>
    <t>KELAYAKAN PROFESIONAL</t>
  </si>
  <si>
    <t>TEMPOH PENGALAMAN AKADEMIK</t>
  </si>
  <si>
    <t>STATUS</t>
  </si>
  <si>
    <t>H-INDEX (mengikut database ISI)</t>
  </si>
  <si>
    <t>H-INDEX (mengikut dabase ISI)</t>
  </si>
  <si>
    <t>TAHUN : 2008</t>
  </si>
  <si>
    <t>NO STAF</t>
  </si>
  <si>
    <t>TAHUN : 2009</t>
  </si>
  <si>
    <t>TAHUN : 2010</t>
  </si>
  <si>
    <t>NOTA:</t>
  </si>
  <si>
    <t xml:space="preserve">1. Kelayakan Akademik: PhD, Masters dll dalam bidang yang perlu dinyatakan </t>
  </si>
  <si>
    <t xml:space="preserve">2. Pangkat: Profesor, Prof. Madya, Pensyarah Kanan, Pensyarah, Profesor Felo, Penyelidik Kanan, Pasca Doktoral </t>
  </si>
  <si>
    <t xml:space="preserve">3. Kelayakan Profesional (jika ada): Seperti Ir, FRCP, SR, ACCA, MIA, </t>
  </si>
  <si>
    <t>4. Tempoh Pengalaman akademik: Bilangan tahun sebagai pensyarah/penyelidik (termasuk sebagai post doktoral)</t>
  </si>
  <si>
    <r>
      <t xml:space="preserve">5. Status : </t>
    </r>
    <r>
      <rPr>
        <b/>
        <sz val="12"/>
        <rFont val="Arial"/>
        <family val="2"/>
      </rPr>
      <t>Aktif</t>
    </r>
    <r>
      <rPr>
        <sz val="12"/>
        <rFont val="Arial"/>
        <family val="2"/>
      </rPr>
      <t xml:space="preserve"> atau *</t>
    </r>
    <r>
      <rPr>
        <b/>
        <sz val="12"/>
        <rFont val="Arial"/>
        <family val="2"/>
      </rPr>
      <t xml:space="preserve">Tidak Aktif </t>
    </r>
  </si>
  <si>
    <t>* Tidak aktif merujuk kepada staf akademik yang TIDAK berada di CoE melebihi 6 bulan dalam tahun yang dinilai</t>
  </si>
  <si>
    <r>
      <t xml:space="preserve">LAMPIRAN 2: SENARAI </t>
    </r>
    <r>
      <rPr>
        <b/>
        <i/>
        <sz val="16"/>
        <rFont val="Arial"/>
        <family val="2"/>
      </rPr>
      <t>ASSOCIATES</t>
    </r>
  </si>
  <si>
    <t>Susun ikut tahun kemasukan dan nama (mengikut abjad)</t>
  </si>
  <si>
    <t xml:space="preserve">INSTITUT </t>
  </si>
  <si>
    <t>LAMPIRAN 3: SENARAI PELAJAR PASCA SISWAZAH</t>
  </si>
  <si>
    <t>NO. MATRIKS</t>
  </si>
  <si>
    <t>TAHUN KEMASUKAN</t>
  </si>
  <si>
    <t xml:space="preserve">TAHUN TAMAT PENGAJIAN </t>
  </si>
  <si>
    <t>PERINGKAT PENGAJIAN</t>
  </si>
  <si>
    <r>
      <rPr>
        <b/>
        <i/>
        <sz val="12"/>
        <rFont val="Arial"/>
        <family val="2"/>
      </rPr>
      <t>ENTRY LEVEL</t>
    </r>
    <r>
      <rPr>
        <b/>
        <sz val="12"/>
        <rFont val="Arial"/>
        <family val="2"/>
      </rPr>
      <t xml:space="preserve"> (CGPA)</t>
    </r>
  </si>
  <si>
    <t>JENIS PENGAJIAN</t>
  </si>
  <si>
    <t>STATUS PENGAJIAN</t>
  </si>
  <si>
    <t xml:space="preserve">JENIS PEMBIAYAAN </t>
  </si>
  <si>
    <t>NAMA PROJEK</t>
  </si>
  <si>
    <t>KATEGORI</t>
  </si>
  <si>
    <t>JENIS</t>
  </si>
  <si>
    <t>NAMA STAF AKADEMIK</t>
  </si>
  <si>
    <t>TAHUN PENERBITAN</t>
  </si>
  <si>
    <t>TAJUK PENERBITAN</t>
  </si>
  <si>
    <t>NOTA :</t>
  </si>
  <si>
    <t xml:space="preserve">1. Tarikh susun ikut bulan dan tahun </t>
  </si>
  <si>
    <t>2. Pengkalan Data: Nyatakan pangkalan data yang menyenaraikan sesuatu penerbitan.</t>
  </si>
  <si>
    <t>3. Penerbitan yang mempunyai nama staf akademik yang tersenarai atau mempunyai afiliasi kepada CoE.</t>
  </si>
  <si>
    <r>
      <t>4. Status Jurnal:</t>
    </r>
    <r>
      <rPr>
        <i/>
        <sz val="12"/>
        <color indexed="8"/>
        <rFont val="Arial"/>
        <family val="2"/>
      </rPr>
      <t>citation-indexed</t>
    </r>
    <r>
      <rPr>
        <sz val="12"/>
        <color indexed="8"/>
        <rFont val="Arial"/>
        <family val="2"/>
      </rPr>
      <t xml:space="preserve"> atau </t>
    </r>
    <r>
      <rPr>
        <i/>
        <sz val="12"/>
        <color indexed="8"/>
        <rFont val="Arial"/>
        <family val="2"/>
      </rPr>
      <t xml:space="preserve">non-citation-indexed </t>
    </r>
  </si>
  <si>
    <r>
      <t xml:space="preserve">5. </t>
    </r>
    <r>
      <rPr>
        <i/>
        <sz val="12"/>
        <color indexed="8"/>
        <rFont val="Arial"/>
        <family val="2"/>
      </rPr>
      <t>Citation</t>
    </r>
    <r>
      <rPr>
        <sz val="12"/>
        <color indexed="8"/>
        <rFont val="Arial"/>
        <family val="2"/>
      </rPr>
      <t xml:space="preserve">: Jika penerbitan jurnal adalah </t>
    </r>
    <r>
      <rPr>
        <i/>
        <sz val="12"/>
        <color indexed="8"/>
        <rFont val="Arial"/>
        <family val="2"/>
      </rPr>
      <t xml:space="preserve">citation-indexed, </t>
    </r>
    <r>
      <rPr>
        <sz val="12"/>
        <color indexed="8"/>
        <rFont val="Arial"/>
        <family val="2"/>
      </rPr>
      <t xml:space="preserve">nyatakan nama </t>
    </r>
    <r>
      <rPr>
        <i/>
        <sz val="12"/>
        <color indexed="8"/>
        <rFont val="Arial"/>
        <family val="2"/>
      </rPr>
      <t xml:space="preserve">citation-index </t>
    </r>
    <r>
      <rPr>
        <sz val="12"/>
        <color indexed="8"/>
        <rFont val="Arial"/>
        <family val="2"/>
      </rPr>
      <t>tersebut.</t>
    </r>
  </si>
  <si>
    <r>
      <t>6.</t>
    </r>
    <r>
      <rPr>
        <i/>
        <sz val="12"/>
        <color indexed="8"/>
        <rFont val="Arial"/>
        <family val="2"/>
      </rPr>
      <t xml:space="preserve"> Tier</t>
    </r>
    <r>
      <rPr>
        <sz val="12"/>
        <color indexed="8"/>
        <rFont val="Arial"/>
        <family val="2"/>
      </rPr>
      <t xml:space="preserve"> : Mengikut rujukan ISI</t>
    </r>
  </si>
  <si>
    <t xml:space="preserve">LAMPIRAN 8: PENERBITAN BUKU </t>
  </si>
  <si>
    <r>
      <rPr>
        <b/>
        <sz val="12"/>
        <color indexed="8"/>
        <rFont val="Arial"/>
        <family val="2"/>
      </rPr>
      <t>BAHAN BUKTI:</t>
    </r>
    <r>
      <rPr>
        <sz val="12"/>
        <color indexed="8"/>
        <rFont val="Arial"/>
        <family val="2"/>
      </rPr>
      <t xml:space="preserve"> Senarai buku beserta dengan nama penerbit</t>
    </r>
  </si>
  <si>
    <t>TAJUK BUKU</t>
  </si>
  <si>
    <t>NAMA PENERBIT</t>
  </si>
  <si>
    <t>NOMBOR ISBN</t>
  </si>
  <si>
    <t xml:space="preserve">LAMPIRAN 9: PENERBITAN BAB DALAM BUKU </t>
  </si>
  <si>
    <r>
      <rPr>
        <b/>
        <sz val="12"/>
        <color indexed="8"/>
        <rFont val="Arial"/>
        <family val="2"/>
      </rPr>
      <t>BAHAN BUKTI:</t>
    </r>
    <r>
      <rPr>
        <sz val="12"/>
        <color indexed="8"/>
        <rFont val="Arial"/>
        <family val="2"/>
      </rPr>
      <t xml:space="preserve"> Senarai bab yang terdapat di dalam buku beserta dengan nama penerbit </t>
    </r>
  </si>
  <si>
    <t>TAJUK BAB</t>
  </si>
  <si>
    <t>MUKA SURAT</t>
  </si>
  <si>
    <t>LAMPIRAN 10: PENERBITAN LAIN-LAIN</t>
  </si>
  <si>
    <r>
      <t xml:space="preserve">BAHAN BUKTI: </t>
    </r>
    <r>
      <rPr>
        <sz val="12"/>
        <color indexed="8"/>
        <rFont val="Arial"/>
        <family val="2"/>
      </rPr>
      <t>Senarai dasar panduan penerbitan</t>
    </r>
  </si>
  <si>
    <t>JENIS PENERBITAN</t>
  </si>
  <si>
    <t>NAMA PERSIDANGAN</t>
  </si>
  <si>
    <t>TEMPAT PERSIDANGAN</t>
  </si>
  <si>
    <t>Nota :</t>
  </si>
  <si>
    <t>1.  Jenis penerbitan: laporan, penerbitan yang tidak di indekskan, kertas dasar kerajaan.</t>
  </si>
  <si>
    <r>
      <t xml:space="preserve">     Tidak termasuk </t>
    </r>
    <r>
      <rPr>
        <i/>
        <sz val="12"/>
        <rFont val="Arial"/>
        <family val="2"/>
      </rPr>
      <t>unpublished report</t>
    </r>
  </si>
  <si>
    <t>SECTION C: QUALITY AND QUANTITY OF POSTGRADUATES</t>
  </si>
  <si>
    <t>LAMPIRAN 11: GERAN/ FELLOWSHIP YANG DIPEROLEHI PASCA SISWAZAH</t>
  </si>
  <si>
    <r>
      <t xml:space="preserve">BAHAN BUKTI: </t>
    </r>
    <r>
      <rPr>
        <sz val="12"/>
        <color indexed="8"/>
        <rFont val="Arial"/>
        <family val="2"/>
      </rPr>
      <t>Senarai pelajar berdasarkan geran/ fellowship yang diperolehi</t>
    </r>
  </si>
  <si>
    <t>NAMA PELAJAR/  STAF AKADEMIK YANG MENYAMBUNG PENGAJIAN</t>
  </si>
  <si>
    <t>NAMA GRANT/ FELLOWSHIP</t>
  </si>
  <si>
    <t>AGENSI PEMBERI</t>
  </si>
  <si>
    <t>TEMPOH</t>
  </si>
  <si>
    <t>1. Tempoh: tarikh atau tahun permulaan sehingga tamat geran/ fellowship</t>
  </si>
  <si>
    <t>SECTION D: INNOVATION</t>
  </si>
  <si>
    <t>LAMPIRAN 12: PATEN</t>
  </si>
  <si>
    <r>
      <t xml:space="preserve">BAHAN BUKTI: </t>
    </r>
    <r>
      <rPr>
        <sz val="12"/>
        <color indexed="8"/>
        <rFont val="Arial"/>
        <family val="2"/>
      </rPr>
      <t>Salinan sijil/ dokumen paten</t>
    </r>
  </si>
  <si>
    <t xml:space="preserve">BIL </t>
  </si>
  <si>
    <t>NAMA PATEN</t>
  </si>
  <si>
    <t>NO. SIJIL</t>
  </si>
  <si>
    <t>PERINGKAT</t>
  </si>
  <si>
    <t xml:space="preserve">TARIKH </t>
  </si>
  <si>
    <t>NAMA EMPUNYA PENDAFTARAN PATEN (SEKIRANYA BUKAN ATAS NAMA CoE)</t>
  </si>
  <si>
    <t>NAMA STAF AKADEMIK YANG TERLIBAT</t>
  </si>
  <si>
    <t>1. Peringkat : Kebangsaan/ Antarabangsa</t>
  </si>
  <si>
    <t>2. Tarikh : Tarikh sijil dikeluarkan</t>
  </si>
  <si>
    <t>3. Tempoh : Tempoh sah laku</t>
  </si>
  <si>
    <r>
      <t>LAMPIRAN 13: PRODUK YANG DIKOMERSIALKAN (</t>
    </r>
    <r>
      <rPr>
        <b/>
        <i/>
        <sz val="16"/>
        <rFont val="Arial"/>
        <family val="2"/>
      </rPr>
      <t>Commercialized Products</t>
    </r>
    <r>
      <rPr>
        <b/>
        <sz val="16"/>
        <rFont val="Arial"/>
        <family val="2"/>
      </rPr>
      <t>)</t>
    </r>
  </si>
  <si>
    <r>
      <t xml:space="preserve">BAHAN BUKTI: </t>
    </r>
    <r>
      <rPr>
        <sz val="12"/>
        <color indexed="8"/>
        <rFont val="Arial"/>
        <family val="2"/>
      </rPr>
      <t xml:space="preserve">Salinan dokumen persetujuan </t>
    </r>
  </si>
  <si>
    <t>NAMA PRODUK</t>
  </si>
  <si>
    <t>TARIKH PENDAFTARAN IPR</t>
  </si>
  <si>
    <t>TARIKH MULA DIPASARKAN</t>
  </si>
  <si>
    <t>NAMA SYARIKAT PEMASAR</t>
  </si>
  <si>
    <t>JUMLAH PENDAPATAN KASAR (RM)</t>
  </si>
  <si>
    <r>
      <t>LAMPIRAN 14: TEKNOLOGI YANG DILESENKAN (</t>
    </r>
    <r>
      <rPr>
        <b/>
        <i/>
        <sz val="16"/>
        <rFont val="Arial"/>
        <family val="2"/>
      </rPr>
      <t>Technology Know-How Licensing</t>
    </r>
    <r>
      <rPr>
        <b/>
        <sz val="16"/>
        <rFont val="Arial"/>
        <family val="2"/>
      </rPr>
      <t>)</t>
    </r>
  </si>
  <si>
    <t>NAMA TEKNOLOGI</t>
  </si>
  <si>
    <t>TARIKH DILESENKAN</t>
  </si>
  <si>
    <t>NAMA 
SYARIKAT LESEN</t>
  </si>
  <si>
    <t>TEMPOH PELESENAN</t>
  </si>
  <si>
    <r>
      <t>LAMPIRAN 15: HAKCIPTA (</t>
    </r>
    <r>
      <rPr>
        <b/>
        <i/>
        <sz val="16"/>
        <rFont val="Arial"/>
        <family val="2"/>
      </rPr>
      <t>IPR/ Copyrights)</t>
    </r>
  </si>
  <si>
    <r>
      <t xml:space="preserve">BAHAN BUKTI: </t>
    </r>
    <r>
      <rPr>
        <sz val="12"/>
        <color indexed="8"/>
        <rFont val="Arial"/>
        <family val="2"/>
      </rPr>
      <t>Salinan dokumen hakcipta</t>
    </r>
  </si>
  <si>
    <t>NAMA HAKCIPTA</t>
  </si>
  <si>
    <t>TARIKH PENDAFTARAN</t>
  </si>
  <si>
    <t>NAMA 
SYARIKAT PENDAFTAR</t>
  </si>
  <si>
    <r>
      <t xml:space="preserve">1. Hakcipta ini adalah </t>
    </r>
    <r>
      <rPr>
        <b/>
        <sz val="12"/>
        <rFont val="Arial"/>
        <family val="2"/>
      </rPr>
      <t xml:space="preserve">SELAIN </t>
    </r>
    <r>
      <rPr>
        <sz val="12"/>
        <rFont val="Arial"/>
        <family val="2"/>
      </rPr>
      <t xml:space="preserve">daripada paten dan teknologi yang dilesenkan. Ini termasuklah </t>
    </r>
    <r>
      <rPr>
        <i/>
        <sz val="12"/>
        <rFont val="Arial"/>
        <family val="2"/>
      </rPr>
      <t xml:space="preserve">original writings </t>
    </r>
    <r>
      <rPr>
        <sz val="12"/>
        <rFont val="Arial"/>
        <family val="2"/>
      </rPr>
      <t xml:space="preserve">dan </t>
    </r>
    <r>
      <rPr>
        <i/>
        <sz val="12"/>
        <rFont val="Arial"/>
        <family val="2"/>
      </rPr>
      <t>software</t>
    </r>
  </si>
  <si>
    <t>SECTION E: PROFESSIONAL SERVICES AND GIFTS</t>
  </si>
  <si>
    <t>LAMPIRAN 16: KURSUS/ LATIHAN</t>
  </si>
  <si>
    <t>NAMA KURSUS/ LATIHAN YANG DIANJURKAN</t>
  </si>
  <si>
    <t>TARIKH KURSUS</t>
  </si>
  <si>
    <t>JUMLAH PENDAPATAN (RM)</t>
  </si>
  <si>
    <t>JUMLAH KOS (RM)</t>
  </si>
  <si>
    <t>BIL PESERTA</t>
  </si>
  <si>
    <t>LAMPIRAN 17: KHIDMAT RUNDINGAN</t>
  </si>
  <si>
    <t>NAMA PEMBIAYA</t>
  </si>
  <si>
    <t>TEMPOH PROJEK</t>
  </si>
  <si>
    <t>JUMLAH PENDAPATAN 
(RM)</t>
  </si>
  <si>
    <t>JUMLAH KOS 
(RM)</t>
  </si>
  <si>
    <t>1. Tempah Projek: Tarikh mula sehingga tarikh tamat</t>
  </si>
  <si>
    <t>LAMPIRAN 18: ENDOWMEN</t>
  </si>
  <si>
    <t>NAMA ENDOWMEN</t>
  </si>
  <si>
    <t>JUMLAH PEMBIAYAAN (RM)</t>
  </si>
  <si>
    <t>TARIKH TERIMA</t>
  </si>
  <si>
    <t>LAMPIRAN 19: HADIAH/ PEMBERIAN</t>
  </si>
  <si>
    <t>BENTUK HADIAH/ PEMBERIAN</t>
  </si>
  <si>
    <t>NAMA PEMBERI/ PENYUMBANG</t>
  </si>
  <si>
    <t>NILAI HADIAH 
(RM)</t>
  </si>
  <si>
    <t>TARIKH DITERIMA</t>
  </si>
  <si>
    <t>1.  Nilai : nilai sebenar atau anggaran</t>
  </si>
  <si>
    <t>SECTION F: NETWORK AND LINKAGES</t>
  </si>
  <si>
    <t>LAMPIRAN 20: KERJASAMA/ PENYERTAAN</t>
  </si>
  <si>
    <r>
      <t xml:space="preserve">BAHAN BUKTI: </t>
    </r>
    <r>
      <rPr>
        <sz val="12"/>
        <color indexed="8"/>
        <rFont val="Arial"/>
        <family val="2"/>
      </rPr>
      <t>Salinan MOU, laporan aktiviti yang dijalankan di bawah MOU dan dokumen lain yang berkaitan</t>
    </r>
  </si>
  <si>
    <t>NAMA MOU/ MOA</t>
  </si>
  <si>
    <t>NAMA AKTIVITI DI BAWAH MOU/ MOA</t>
  </si>
  <si>
    <t xml:space="preserve">NAMA STAF AKADEMIK TERLIBAT </t>
  </si>
  <si>
    <t>NAMA PELAJAR TERLIBAT</t>
  </si>
  <si>
    <t>TEMPOH AKTIF MOU/ MOA</t>
  </si>
  <si>
    <t>1. Tempoh aktif MOU/ MOA: Tarikh MOU/ MOA ditandatangan sehingga tarikh selesai pelaksanaan aktiviti di bawah MOU/ MOA</t>
  </si>
  <si>
    <t>2. Kategori: Tempatan atau Antarabangsa</t>
  </si>
  <si>
    <t>LAMPIRAN 21: KEAHLIAN DALAM PERTUBUHAN/ ORGANISASI</t>
  </si>
  <si>
    <r>
      <t xml:space="preserve">BAHAN BUKTI: </t>
    </r>
    <r>
      <rPr>
        <sz val="12"/>
        <color indexed="8"/>
        <rFont val="Arial"/>
        <family val="2"/>
      </rPr>
      <t>Surat/ Minit/ Sijil keahlian dalam pertubuhan/ organisasi</t>
    </r>
  </si>
  <si>
    <t>NAMA PERTUBUHAN/ ORGANISASI</t>
  </si>
  <si>
    <t xml:space="preserve">JAWATAN KEAHLIAN </t>
  </si>
  <si>
    <t xml:space="preserve">TEMPOH KEAHLIAN </t>
  </si>
  <si>
    <t>1. Jawatan keahlian: Pengerusi/ Ketua Projek/ Jawatankuasa dan sebagainya</t>
  </si>
  <si>
    <t>2. Tempoh keahlian: Tarikh/ Tahun mula lantikan sehingga tarikh tamat lantikan</t>
  </si>
  <si>
    <t xml:space="preserve">3. Peringkat: Kebangsaan atau Antarabangsa </t>
  </si>
  <si>
    <t>LAMPIRAN 22: ANUGERAH/ PENGIKTIRAFAN/ BIASISWA</t>
  </si>
  <si>
    <r>
      <t xml:space="preserve">BAHAN BUKTI: </t>
    </r>
    <r>
      <rPr>
        <sz val="12"/>
        <color indexed="8"/>
        <rFont val="Arial"/>
        <family val="2"/>
      </rPr>
      <t>Salinan sijil anugerah/ pengiktirafan/ biasiswa</t>
    </r>
  </si>
  <si>
    <t xml:space="preserve">NAMA ANUGERAH/ PENGIKTIRAFAN/ BIASISWA </t>
  </si>
  <si>
    <t>TAHUN TERIMA</t>
  </si>
  <si>
    <t>1. Jenis: Anugerah/ Fellowship/ Biasiswa</t>
  </si>
  <si>
    <t xml:space="preserve">2. Peringkat: Kebangsaan atau Antarabangsa </t>
  </si>
  <si>
    <t>SECTION G: PHYSICAL RESOURCES AND SYSTEM</t>
  </si>
  <si>
    <t>LAMPIRAN 23: KEMUDAHAN PENYELIDIKAN</t>
  </si>
  <si>
    <r>
      <t xml:space="preserve">BAHAN BUKTI: </t>
    </r>
    <r>
      <rPr>
        <sz val="12"/>
        <color indexed="8"/>
        <rFont val="Arial"/>
        <family val="2"/>
      </rPr>
      <t xml:space="preserve">Salinan sijil akreditasi atau dokumen yang berkaitan </t>
    </r>
  </si>
  <si>
    <r>
      <t xml:space="preserve">                </t>
    </r>
    <r>
      <rPr>
        <sz val="12"/>
        <color indexed="8"/>
        <rFont val="Arial"/>
        <family val="2"/>
      </rPr>
      <t>Rekod kalibrasi alatan</t>
    </r>
  </si>
  <si>
    <t>NAMA KEMUDAHAN PENYELIDIKAN</t>
  </si>
  <si>
    <t>NAMA SIJIL AKREDITASI</t>
  </si>
  <si>
    <t>BADAN AKREDITASI</t>
  </si>
  <si>
    <t>PERINGKAT AKREDITASI</t>
  </si>
  <si>
    <t>TAHUN AKREDITASI</t>
  </si>
  <si>
    <t xml:space="preserve">NOTA : </t>
  </si>
  <si>
    <t>1. Nama sijil akreditasi: Sijil pengiktirafan seperti GMP/GRP/GLP/ISO17025</t>
  </si>
  <si>
    <r>
      <t xml:space="preserve">2. Badan akreditasi: Badan bertauliah seperti OECD, FDA, </t>
    </r>
    <r>
      <rPr>
        <i/>
        <sz val="12"/>
        <rFont val="Arial"/>
        <family val="2"/>
      </rPr>
      <t xml:space="preserve">Department of Standards, </t>
    </r>
    <r>
      <rPr>
        <sz val="12"/>
        <rFont val="Arial"/>
        <family val="2"/>
      </rPr>
      <t>SIRIM, Kementerian Kesihatan</t>
    </r>
  </si>
  <si>
    <t xml:space="preserve">3. Peringkat akreditasi : Kebangsaan atau Antarabangsa </t>
  </si>
  <si>
    <t>LAMPIRAN 24: KEMUDAHAN GUNASAMA</t>
  </si>
  <si>
    <r>
      <t xml:space="preserve">BAHAN BUKTI: </t>
    </r>
    <r>
      <rPr>
        <sz val="12"/>
        <color indexed="8"/>
        <rFont val="Arial"/>
        <family val="2"/>
      </rPr>
      <t>Senarai kemudahan yang boleh diakses oleh CoE</t>
    </r>
  </si>
  <si>
    <t>NAMA KEMUDAHAN</t>
  </si>
  <si>
    <t>RAKAN GUNASAMA</t>
  </si>
  <si>
    <r>
      <t xml:space="preserve">Data yang dikehendaki hendaklah data pada 31 Disember setiap tahun berkenaan dan bukannya secara kumulatif </t>
    </r>
  </si>
  <si>
    <r>
      <rPr>
        <b/>
        <sz val="12"/>
        <rFont val="Arial"/>
        <family val="2"/>
      </rPr>
      <t>KECUALI</t>
    </r>
    <r>
      <rPr>
        <sz val="12"/>
        <rFont val="Arial"/>
        <family val="2"/>
      </rPr>
      <t xml:space="preserve"> dinyatakan sebaliknya.</t>
    </r>
  </si>
  <si>
    <t xml:space="preserve"> Total number of academic staff (permanent/contract staff only)</t>
  </si>
  <si>
    <t xml:space="preserve">Bilangan staf akademik (tetap/kontrak) berjawatan Profesor, Profesor Madya, Pensyarah Kanan dan Pensyarah </t>
  </si>
  <si>
    <t>termasuk yang bercuti sabatikal, cuti belajar dan bercuti bagi mengikuti latihan/attachment.</t>
  </si>
  <si>
    <t>Cuti belajar bermaksud belajar untuk tujuan Ijazah Tinggi.</t>
  </si>
  <si>
    <t>Data : Tidak termasuk guru dan Pensyarah Pelatih/Tutor</t>
  </si>
  <si>
    <r>
      <t xml:space="preserve">Bilangan </t>
    </r>
    <r>
      <rPr>
        <i/>
        <sz val="12"/>
        <rFont val="Arial"/>
        <family val="2"/>
      </rPr>
      <t>post-doctoral</t>
    </r>
    <r>
      <rPr>
        <sz val="12"/>
        <rFont val="Arial"/>
        <family val="2"/>
      </rPr>
      <t xml:space="preserve"> termasuk yang aktif*, warganegara dan bukan warganegara.</t>
    </r>
  </si>
  <si>
    <t>Aktif* :</t>
  </si>
  <si>
    <t>Yang baru dilantik pada tahun berkenaan.</t>
  </si>
  <si>
    <t>Yang dilantik sebelum tahun berkenaan tetapi masih aktif dalam tahun berkenaan.</t>
  </si>
  <si>
    <t>Total number of associates (Full time equivalent, FTE)</t>
  </si>
  <si>
    <t xml:space="preserve">Bilangan ahli bersekutu yang dikira kesetaraan mengikut rumus peratusan masa (jam) yang diperuntukkan </t>
  </si>
  <si>
    <t>Total number of  postgraduate students (part time and full time)</t>
  </si>
  <si>
    <t>(local and international)</t>
  </si>
  <si>
    <t xml:space="preserve">Bilangan pelajar pasca siswazah yang berdaftar (enrolmen) termasuk yang aktif, tamat pengajian, diberhentikan, </t>
  </si>
  <si>
    <t>menarik diri, gagal, penangguhan.</t>
  </si>
  <si>
    <t>Mixed Mode is defined as not &lt; 70% research (not &gt; 30% coursework)</t>
  </si>
  <si>
    <t>SECTION A : Quantity and Quality of Reseachers</t>
  </si>
  <si>
    <t>Total number of academic staff involved as principal investigator of research grants</t>
  </si>
  <si>
    <t xml:space="preserve">Bilangan staf akademik (tetap/kontrak) yang terlibat sebagai Penyelidik Utama/Ketua Projek/Perseorangan bagi </t>
  </si>
  <si>
    <t>projek-projek penyelidikan yang aktif *.</t>
  </si>
  <si>
    <t>Aktif* :-</t>
  </si>
  <si>
    <t>• Projek yang baru bermula dalam tahun berkenaan.</t>
  </si>
  <si>
    <t>• Projek yang bermula sebelum tahun berkenaan dan masih aktif dalam tahun berkenaan.</t>
  </si>
  <si>
    <t>• Projek yang ditutup dalam tahun berkenaan.</t>
  </si>
  <si>
    <t>• Projek yang dibiayai melalui bajet mengurus (selain tabung penyelidikan dan dana Universiti Penyelidikan)</t>
  </si>
  <si>
    <t xml:space="preserve">   tidak diambil kira (prinsipnya projek mestilah kompetitif)</t>
  </si>
  <si>
    <t>Data:</t>
  </si>
  <si>
    <t>Data adalah mengambil kira bilangan Penyelidik Utama sahaja bukannya bilangan projek penyelidikan yang terlibat.</t>
  </si>
  <si>
    <r>
      <t xml:space="preserve">Seorang Penyelidik Utama boleh diambil kira sekali sahaja sama ada dalam kategori </t>
    </r>
    <r>
      <rPr>
        <i/>
        <sz val="12"/>
        <rFont val="Arial"/>
        <family val="2"/>
      </rPr>
      <t xml:space="preserve">university funded, national grant </t>
    </r>
  </si>
  <si>
    <r>
      <t xml:space="preserve">atau </t>
    </r>
    <r>
      <rPr>
        <i/>
        <sz val="12"/>
        <rFont val="Arial"/>
        <family val="2"/>
      </rPr>
      <t>international grant.</t>
    </r>
  </si>
  <si>
    <t xml:space="preserve"> PhD or Professional Qualification</t>
  </si>
  <si>
    <t>a</t>
  </si>
  <si>
    <t>Total number of staff with PhD/DSc, D.Eng</t>
  </si>
  <si>
    <r>
      <t xml:space="preserve">Bilangan staf akademik (tetap/kontrak) yang berkelulusan tertinggi Ijazah Kedoktoran termasuk </t>
    </r>
    <r>
      <rPr>
        <i/>
        <sz val="12"/>
        <rFont val="Arial"/>
        <family val="2"/>
      </rPr>
      <t>(PhD/DSc, D.Eng, etc.).</t>
    </r>
  </si>
  <si>
    <t>Kesetaraan PhD – Tahap kedoktoran berasaskan penyelidikan (tidak termasuk DBA, DEd, D.Pharm.)</t>
  </si>
  <si>
    <t>Data: Staf akademik (tetap/kontrak) yang sedang berkhidmat.</t>
  </si>
  <si>
    <t>b</t>
  </si>
  <si>
    <t xml:space="preserve">Total number of staff with Professional Qualifications (such as medical, engineers, </t>
  </si>
  <si>
    <t>architects, accountants, etc)</t>
  </si>
  <si>
    <t>Bilangan staf akademik (tetap/kontrak) yang berkelulusan tertinggi Profesional.</t>
  </si>
  <si>
    <r>
      <t xml:space="preserve">Contoh : </t>
    </r>
    <r>
      <rPr>
        <i/>
        <sz val="12"/>
        <rFont val="Arial"/>
        <family val="2"/>
      </rPr>
      <t>IR, AR, FRCP, SR, ACCA, etc.</t>
    </r>
  </si>
  <si>
    <t>Staf Akademik (tetap/kontrak) yang sedang berkhidmat.</t>
  </si>
  <si>
    <r>
      <t xml:space="preserve">Staf Akademik yang mempunyai 2 kelulusan seperti </t>
    </r>
    <r>
      <rPr>
        <i/>
        <sz val="12"/>
        <rFont val="Arial"/>
        <family val="2"/>
      </rPr>
      <t>PhD</t>
    </r>
    <r>
      <rPr>
        <sz val="12"/>
        <rFont val="Arial"/>
        <family val="2"/>
      </rPr>
      <t xml:space="preserve"> dan Profesional dimasukkan di satu kategori sahaja.</t>
    </r>
  </si>
  <si>
    <t>Total number of research experienced staff:</t>
  </si>
  <si>
    <r>
      <t>Research Experience (Cohort)</t>
    </r>
    <r>
      <rPr>
        <sz val="12"/>
        <rFont val="Arial"/>
        <family val="2"/>
      </rPr>
      <t xml:space="preserve"> / pengalaman penyelidikan –</t>
    </r>
  </si>
  <si>
    <r>
      <t>Untuk kakitangan tempatan</t>
    </r>
    <r>
      <rPr>
        <i/>
        <sz val="12"/>
        <rFont val="Arial"/>
        <family val="2"/>
      </rPr>
      <t xml:space="preserve"> - </t>
    </r>
    <r>
      <rPr>
        <sz val="12"/>
        <rFont val="Arial"/>
        <family val="2"/>
      </rPr>
      <t xml:space="preserve">adalah berdasarkan tempoh lantikan seseorang pensyarah (tetap/kontrak) ke skim </t>
    </r>
  </si>
  <si>
    <t>Pensyarah.</t>
  </si>
  <si>
    <r>
      <t xml:space="preserve">Bagi staf kontrak </t>
    </r>
    <r>
      <rPr>
        <b/>
        <sz val="12"/>
        <rFont val="Arial"/>
        <family val="2"/>
      </rPr>
      <t>bukan warganegara</t>
    </r>
    <r>
      <rPr>
        <sz val="12"/>
        <rFont val="Arial"/>
        <family val="2"/>
      </rPr>
      <t xml:space="preserve">, andaian di bawah digunakan bagi pengiraan </t>
    </r>
    <r>
      <rPr>
        <i/>
        <sz val="12"/>
        <rFont val="Arial"/>
        <family val="2"/>
      </rPr>
      <t>Research Experience (Cohort</t>
    </r>
    <r>
      <rPr>
        <sz val="12"/>
        <rFont val="Arial"/>
        <family val="2"/>
      </rPr>
      <t>) :</t>
    </r>
  </si>
  <si>
    <r>
      <t xml:space="preserve">Staf yang berumur melebihi 50 tahun, </t>
    </r>
    <r>
      <rPr>
        <i/>
        <sz val="12"/>
        <rFont val="Arial"/>
        <family val="2"/>
      </rPr>
      <t>Research Experience (Cohort)</t>
    </r>
    <r>
      <rPr>
        <sz val="12"/>
        <rFont val="Arial"/>
        <family val="2"/>
      </rPr>
      <t xml:space="preserve"> yang digunakan adalah &gt; </t>
    </r>
    <r>
      <rPr>
        <i/>
        <sz val="12"/>
        <rFont val="Arial"/>
        <family val="2"/>
      </rPr>
      <t>20 years experience</t>
    </r>
  </si>
  <si>
    <r>
      <t xml:space="preserve">Staf yang berumur antara 40 - 49 tahun, </t>
    </r>
    <r>
      <rPr>
        <i/>
        <sz val="12"/>
        <rFont val="Arial"/>
        <family val="2"/>
      </rPr>
      <t>Research Experience (Cohort)</t>
    </r>
    <r>
      <rPr>
        <sz val="12"/>
        <rFont val="Arial"/>
        <family val="2"/>
      </rPr>
      <t xml:space="preserve"> yang digunakan adalah </t>
    </r>
    <r>
      <rPr>
        <i/>
        <sz val="12"/>
        <rFont val="Arial"/>
        <family val="2"/>
      </rPr>
      <t>10 - 20 years</t>
    </r>
  </si>
  <si>
    <t xml:space="preserve"> experience.</t>
  </si>
  <si>
    <r>
      <t xml:space="preserve">Staf yang berumur kurang daripada 40 tahun, </t>
    </r>
    <r>
      <rPr>
        <i/>
        <sz val="12"/>
        <rFont val="Arial"/>
        <family val="2"/>
      </rPr>
      <t>Research Experience (Cohort</t>
    </r>
    <r>
      <rPr>
        <sz val="12"/>
        <rFont val="Arial"/>
        <family val="2"/>
      </rPr>
      <t>) yang digunakan adalah &lt;</t>
    </r>
    <r>
      <rPr>
        <i/>
        <sz val="12"/>
        <rFont val="Arial"/>
        <family val="2"/>
      </rPr>
      <t xml:space="preserve"> 10 years </t>
    </r>
  </si>
  <si>
    <t>experience</t>
  </si>
  <si>
    <r>
      <t xml:space="preserve">(Pensyarah termasuk penyelidik bersekutu, </t>
    </r>
    <r>
      <rPr>
        <i/>
        <sz val="12"/>
        <rFont val="Arial"/>
        <family val="2"/>
      </rPr>
      <t>affiliate</t>
    </r>
    <r>
      <rPr>
        <sz val="12"/>
        <rFont val="Arial"/>
        <family val="2"/>
      </rPr>
      <t xml:space="preserve">dan </t>
    </r>
    <r>
      <rPr>
        <i/>
        <sz val="12"/>
        <rFont val="Arial"/>
        <family val="2"/>
      </rPr>
      <t>associate professor</t>
    </r>
    <r>
      <rPr>
        <sz val="12"/>
        <rFont val="Arial"/>
        <family val="2"/>
      </rPr>
      <t>)</t>
    </r>
  </si>
  <si>
    <t xml:space="preserve">Recognitions/awards/stewardship conferred by national and international learned </t>
  </si>
  <si>
    <t>and professional bodies</t>
  </si>
  <si>
    <r>
      <t xml:space="preserve">Bilangan anugerah dan pengiktirafan yang diberikan oleh </t>
    </r>
    <r>
      <rPr>
        <b/>
        <sz val="12"/>
        <rFont val="Arial"/>
        <family val="2"/>
      </rPr>
      <t>badan akademik dan profesional</t>
    </r>
    <r>
      <rPr>
        <sz val="12"/>
        <rFont val="Arial"/>
        <family val="2"/>
      </rPr>
      <t xml:space="preserve"> di peringkat kebangsaan dan </t>
    </r>
  </si>
  <si>
    <t>antarabangsa kepada staf akademik.</t>
  </si>
  <si>
    <r>
      <t>Contoh anugerah/pengiktirafan/</t>
    </r>
    <r>
      <rPr>
        <i/>
        <u val="single"/>
        <sz val="12"/>
        <rFont val="Arial"/>
        <family val="2"/>
      </rPr>
      <t>stewardship</t>
    </r>
    <r>
      <rPr>
        <u val="single"/>
        <sz val="12"/>
        <rFont val="Arial"/>
        <family val="2"/>
      </rPr>
      <t>:</t>
    </r>
  </si>
  <si>
    <t xml:space="preserve">• Peringkat Nasional meliputi Akademi Sains Negara, Akademi Perubatan Malaysia, Lembaga Jurutera Malaysia, </t>
  </si>
  <si>
    <t xml:space="preserve">  dan lain-lain.</t>
  </si>
  <si>
    <t>•Peringkat Antarabangsa meliputi UNESCO, WHO dan lain-lain.</t>
  </si>
  <si>
    <t>Kategori pengiktirafan</t>
  </si>
  <si>
    <t>•Penyelidikan</t>
  </si>
  <si>
    <t>•Ketokohan</t>
  </si>
  <si>
    <r>
      <rPr>
        <sz val="12"/>
        <rFont val="Arial"/>
        <family val="2"/>
      </rPr>
      <t>•</t>
    </r>
    <r>
      <rPr>
        <i/>
        <sz val="12"/>
        <rFont val="Arial"/>
        <family val="2"/>
      </rPr>
      <t>Fellowship</t>
    </r>
  </si>
  <si>
    <t>•Kreativiti</t>
  </si>
  <si>
    <r>
      <rPr>
        <sz val="12"/>
        <rFont val="Arial"/>
        <family val="2"/>
      </rPr>
      <t>•</t>
    </r>
    <r>
      <rPr>
        <i/>
        <sz val="12"/>
        <rFont val="Arial"/>
        <family val="2"/>
      </rPr>
      <t>Stewardship</t>
    </r>
    <r>
      <rPr>
        <sz val="12"/>
        <rFont val="Arial"/>
        <family val="2"/>
      </rPr>
      <t xml:space="preserve"> bermaksud perlantikan sebagai Pengerusi Jawatankuasa atau </t>
    </r>
    <r>
      <rPr>
        <i/>
        <sz val="12"/>
        <rFont val="Arial"/>
        <family val="2"/>
      </rPr>
      <t>‘Task Force’</t>
    </r>
    <r>
      <rPr>
        <sz val="12"/>
        <rFont val="Arial"/>
        <family val="2"/>
      </rPr>
      <t xml:space="preserve"> di peringkat kebangsaan </t>
    </r>
  </si>
  <si>
    <t xml:space="preserve"> dan antarabangsa.</t>
  </si>
  <si>
    <t xml:space="preserve">Bukti anugerah :   </t>
  </si>
  <si>
    <t>• sijil yang dimenangi</t>
  </si>
  <si>
    <r>
      <t xml:space="preserve">• surat perlantikan bagi </t>
    </r>
    <r>
      <rPr>
        <i/>
        <sz val="12"/>
        <rFont val="Arial"/>
        <family val="2"/>
      </rPr>
      <t>stewardship</t>
    </r>
  </si>
  <si>
    <t>SECTION B: Quantity and Quality of Research</t>
  </si>
  <si>
    <t>Publications</t>
  </si>
  <si>
    <t>Total number of publication in citation-indexed journals including refereed proceedings</t>
  </si>
  <si>
    <r>
      <t xml:space="preserve">Bilangan penerbitan dalam pangkalan data </t>
    </r>
    <r>
      <rPr>
        <i/>
        <sz val="12"/>
        <rFont val="Arial"/>
        <family val="2"/>
      </rPr>
      <t>(SCOPUS/ISI/SCI/SSCI/AI)</t>
    </r>
    <r>
      <rPr>
        <sz val="12"/>
        <rFont val="Arial"/>
        <family val="2"/>
      </rPr>
      <t xml:space="preserve"> termasuklah bilangan </t>
    </r>
    <r>
      <rPr>
        <i/>
        <sz val="12"/>
        <rFont val="Arial"/>
        <family val="2"/>
      </rPr>
      <t xml:space="preserve">Refereed </t>
    </r>
  </si>
  <si>
    <r>
      <rPr>
        <i/>
        <sz val="12"/>
        <rFont val="Arial"/>
        <family val="2"/>
      </rPr>
      <t>Proceedings</t>
    </r>
    <r>
      <rPr>
        <sz val="12"/>
        <rFont val="Arial"/>
        <family val="2"/>
      </rPr>
      <t xml:space="preserve"> yang dihasilkan oleh institusi (terdapat nama institusi sebagai afliasi pada penerbitan berkenaan).</t>
    </r>
  </si>
  <si>
    <r>
      <t xml:space="preserve">Contoh format bagi penyelenggaraan penerbitan di dalam </t>
    </r>
    <r>
      <rPr>
        <i/>
        <sz val="12"/>
        <rFont val="Arial"/>
        <family val="2"/>
      </rPr>
      <t>citation-indexed journals</t>
    </r>
    <r>
      <rPr>
        <sz val="12"/>
        <rFont val="Arial"/>
        <family val="2"/>
      </rPr>
      <t xml:space="preserve"> adalah seperti berikut:</t>
    </r>
  </si>
  <si>
    <t xml:space="preserve">Zulkifli, l., liew, P.K., Israf, D.A., Omar, A.R. and Hair-Bejo, 2003. Effects of early age feed restriction and thermal </t>
  </si>
  <si>
    <t xml:space="preserve">conditioning on heterophil/lymphocyte ratio, heat shock protein 70 and body temperature of male broiler chickens </t>
  </si>
  <si>
    <t>subjected to acute heat stress. Journal of Thermal Biology, 28:217-222.</t>
  </si>
  <si>
    <t xml:space="preserve">Urutan maklumat bagi format di atas ialah nama pengarang, tahun penerbitan, tajuk kertas kerja, nama jurnal dan </t>
  </si>
  <si>
    <t>muka surat.</t>
  </si>
  <si>
    <t>Cumulative impact factor of publications</t>
  </si>
  <si>
    <r>
      <t xml:space="preserve">Faktor impak kumulatif bagi semua penerbitan di dalam </t>
    </r>
    <r>
      <rPr>
        <i/>
        <sz val="12"/>
        <rFont val="Arial"/>
        <family val="2"/>
      </rPr>
      <t>citation-indexed journals (ISI)</t>
    </r>
    <r>
      <rPr>
        <sz val="12"/>
        <rFont val="Arial"/>
        <family val="2"/>
      </rPr>
      <t xml:space="preserve"> bagi tahun berkaitan.</t>
    </r>
  </si>
  <si>
    <r>
      <t>Impact Factor</t>
    </r>
    <r>
      <rPr>
        <sz val="12"/>
        <rFont val="Arial"/>
        <family val="2"/>
      </rPr>
      <t xml:space="preserve"> hendaklah yang terkini oleh </t>
    </r>
    <r>
      <rPr>
        <i/>
        <sz val="12"/>
        <rFont val="Arial"/>
        <family val="2"/>
      </rPr>
      <t>ISI</t>
    </r>
    <r>
      <rPr>
        <sz val="12"/>
        <rFont val="Arial"/>
        <family val="2"/>
      </rPr>
      <t xml:space="preserve"> dan dinyatakan seperti berikut:</t>
    </r>
  </si>
  <si>
    <t>Contoh:</t>
  </si>
  <si>
    <r>
      <t xml:space="preserve">Journal 1 : </t>
    </r>
    <r>
      <rPr>
        <i/>
        <sz val="12"/>
        <rFont val="Arial"/>
        <family val="2"/>
      </rPr>
      <t>Impact Factor</t>
    </r>
    <r>
      <rPr>
        <sz val="12"/>
        <rFont val="Arial"/>
        <family val="2"/>
      </rPr>
      <t xml:space="preserve"> = 0.35</t>
    </r>
  </si>
  <si>
    <t>c</t>
  </si>
  <si>
    <t>Cumulative Citation Index</t>
  </si>
  <si>
    <r>
      <t>Indeks</t>
    </r>
    <r>
      <rPr>
        <i/>
        <sz val="12"/>
        <rFont val="Arial"/>
        <family val="2"/>
      </rPr>
      <t xml:space="preserve"> citation</t>
    </r>
    <r>
      <rPr>
        <sz val="12"/>
        <rFont val="Arial"/>
        <family val="2"/>
      </rPr>
      <t xml:space="preserve"> kumulatif untuk semua penerbitan yang telah dihasilkan institusi dan dirujuk pada tahun berkenaan.</t>
    </r>
  </si>
  <si>
    <t>Contoh :</t>
  </si>
  <si>
    <r>
      <t xml:space="preserve">Paper 1 : Tajuk : Tahun diterbitkan : Bilangan </t>
    </r>
    <r>
      <rPr>
        <i/>
        <sz val="12"/>
        <rFont val="Arial"/>
        <family val="2"/>
      </rPr>
      <t xml:space="preserve">citation </t>
    </r>
    <r>
      <rPr>
        <sz val="12"/>
        <rFont val="Arial"/>
        <family val="2"/>
      </rPr>
      <t>dalam tahun berkenaan</t>
    </r>
  </si>
  <si>
    <t>d</t>
  </si>
  <si>
    <t>Total number of publication in non-citation-index Journal</t>
  </si>
  <si>
    <r>
      <t xml:space="preserve">Bilangan penerbitan di dalam </t>
    </r>
    <r>
      <rPr>
        <i/>
        <sz val="12"/>
        <rFont val="Arial"/>
        <family val="2"/>
      </rPr>
      <t>non-citation-indexed journal</t>
    </r>
    <r>
      <rPr>
        <sz val="12"/>
        <rFont val="Arial"/>
        <family val="2"/>
      </rPr>
      <t xml:space="preserve"> bagi tahun yang ditetapkan. </t>
    </r>
  </si>
  <si>
    <r>
      <t xml:space="preserve">Sila rujuk format di </t>
    </r>
    <r>
      <rPr>
        <b/>
        <sz val="12"/>
        <rFont val="Arial"/>
        <family val="2"/>
      </rPr>
      <t>Senarai Induk</t>
    </r>
    <r>
      <rPr>
        <sz val="12"/>
        <rFont val="Arial"/>
        <family val="2"/>
      </rPr>
      <t>.</t>
    </r>
  </si>
  <si>
    <t>e</t>
  </si>
  <si>
    <t>Total number of books authored</t>
  </si>
  <si>
    <r>
      <t xml:space="preserve">Bilangan buku dihasilkan bagi tahun yang dinilai. Sila rujuk format di </t>
    </r>
    <r>
      <rPr>
        <b/>
        <sz val="12"/>
        <rFont val="Arial"/>
        <family val="2"/>
      </rPr>
      <t>Senarai Induk</t>
    </r>
    <r>
      <rPr>
        <sz val="12"/>
        <rFont val="Arial"/>
        <family val="2"/>
      </rPr>
      <t>.</t>
    </r>
  </si>
  <si>
    <t>f</t>
  </si>
  <si>
    <t>Total number of chapters in books</t>
  </si>
  <si>
    <t>Bilangan bab yang dihasilkan dalam buku-buku terbitan penulis lain.</t>
  </si>
  <si>
    <t>g</t>
  </si>
  <si>
    <t xml:space="preserve"> Other publications that have created an impact to government/society/policy </t>
  </si>
  <si>
    <t>(abstracts, articles in magazines, newsletters, etc-not including unpublished reports)</t>
  </si>
  <si>
    <t xml:space="preserve">Bilangan lain-lain penerbitan yang memberikan kesan kepada kerajaan/masyarakat/polisi seperti artikel di dalam </t>
  </si>
  <si>
    <t>majalah, newsletter, penerbitan dari persidangan dan lain-lain.</t>
  </si>
  <si>
    <t>Contoh format bagi penyenaraian lain-lain penerbitan:</t>
  </si>
  <si>
    <t>Ng W.K. (2005). Palm oil in aquaculture feeds. FREZH Newsletter 1: 9-11.</t>
  </si>
  <si>
    <t>Contoh format bagi penerbitan dari persidangan:</t>
  </si>
  <si>
    <t xml:space="preserve">Htin, N.N., Zulkifli, l., Loh, T.C., Alimon, A.R. and Hair-Bejo, M. 2003. Response of heat-stressed broiler </t>
  </si>
  <si>
    <t>chickens to dietary oil sources. Proceedings os the 25 th Malaysian Society of Animal Production Annual Conference,</t>
  </si>
  <si>
    <t xml:space="preserve"> Malacca, Malaysia, pp. 56-57</t>
  </si>
  <si>
    <t>Bahan bukti diperlukan untuk mengesahkan penerbitan-penerbitan yang telah diterbitkan. Bahan bukti boleh disediakan</t>
  </si>
  <si>
    <t xml:space="preserve">hadapan penerbitan dan helaian yang mengandungi maklumat seperti pengarang, tajuk penerbitan, tahun, </t>
  </si>
  <si>
    <t>nama universiti dan nama penerbit.</t>
  </si>
  <si>
    <t>Semua penerbitan di butiran (a) - (g) adalah diterbitkan dalam sesuatu tahun berkenaan dan dihasilkan oleh staf Pusat.</t>
  </si>
  <si>
    <t>Butiran (e) &amp; (f) mengambil kira Penyunting.</t>
  </si>
  <si>
    <t>Research grants for academic staff</t>
  </si>
  <si>
    <t>Total amount (RM) of public fundings (from government agencies)</t>
  </si>
  <si>
    <t>Jumlah peruntukan yang diluluskan yang ditaja oleh badan Kerajaan/berkanun.</t>
  </si>
  <si>
    <t xml:space="preserve">Data berdasarkan jumlah peruntukan yang diluluskan bagi projek penyelidikan baru sahaja pada tahun berkenaan. </t>
  </si>
  <si>
    <t>(bukti surat kelulusan projek)</t>
  </si>
  <si>
    <t>Geran yang dibiayai melalui bajet mengurus (selain tabung penyelidikan dan dana Universiti Penyelidikan)</t>
  </si>
  <si>
    <t xml:space="preserve"> tidak diambil kira.</t>
  </si>
  <si>
    <r>
      <t xml:space="preserve">Jenis geran yang diambil kira ialah Agensi Luar, FRGS, SAGA, IRPA dan </t>
    </r>
    <r>
      <rPr>
        <i/>
        <sz val="12"/>
        <rFont val="Arial"/>
        <family val="2"/>
      </rPr>
      <t>Science Fund.</t>
    </r>
  </si>
  <si>
    <t>Total amount (RM) of private fundings (including contract research)</t>
  </si>
  <si>
    <t>Jumlah peruntukan yang diluluskan yang ditaja oleh syarikat swasta dalam negara.</t>
  </si>
  <si>
    <t>Data berdasarkan jumlah peruntukan yang diluluskan bagi projek penyelidikan baru sahaja pada tahun berkenaan.</t>
  </si>
  <si>
    <t>Total amount (RM) of international fundings</t>
  </si>
  <si>
    <t>Jumlah peruntukan yang diluluskan yang ditaja oleh badan/agensi di luar Malaysia.</t>
  </si>
  <si>
    <t>Sumber data : Pangkalan data R&amp;I</t>
  </si>
  <si>
    <t>Research expenditure for each project. (Sumber data dari Bendahari)</t>
  </si>
  <si>
    <t xml:space="preserve">a </t>
  </si>
  <si>
    <t>Total amount of research grants received</t>
  </si>
  <si>
    <t xml:space="preserve">Jumlah dana yang diterima pada tahun berkenaan bagi semua geran penyelidikan yang telah diluluskan sebelum atau </t>
  </si>
  <si>
    <t>pada tahun berkenaan.</t>
  </si>
  <si>
    <t>Data berdasarkan projek penyelidikan yang aktif (projek baru dan sambungan) pada tahun berkenaan.</t>
  </si>
  <si>
    <t>Total amount of research grants spent (Sumber data dari Bendahari)</t>
  </si>
  <si>
    <t>Jumlah dari (a) yang telah dibelanjakan pada tahun berkenaan.</t>
  </si>
  <si>
    <t>SECTION C : Quantity and Quality of Postgraduates</t>
  </si>
  <si>
    <t>Number of postgraduate intake</t>
  </si>
  <si>
    <r>
      <t xml:space="preserve">Bilangan kemasukan pelajar pasca siswazah </t>
    </r>
    <r>
      <rPr>
        <i/>
        <sz val="12"/>
        <rFont val="Arial"/>
        <family val="2"/>
      </rPr>
      <t>(intake</t>
    </r>
    <r>
      <rPr>
        <sz val="12"/>
        <rFont val="Arial"/>
        <family val="2"/>
      </rPr>
      <t xml:space="preserve">) yang memperolehi CGPA ≥ 3.0 atau setara dengannya di </t>
    </r>
  </si>
  <si>
    <t>peringkat Ijazah Pertama</t>
  </si>
  <si>
    <t>Maksud setara :</t>
  </si>
  <si>
    <t>Ijazah Sarjana</t>
  </si>
  <si>
    <t>70% ke atas bagi sistem ijazah pertama yang menggunakan 100%</t>
  </si>
  <si>
    <t xml:space="preserve"> </t>
  </si>
  <si>
    <t>Lulus Ijazah perubatan/pergigian</t>
  </si>
  <si>
    <t>Number of postgraduate enrolled</t>
  </si>
  <si>
    <r>
      <t xml:space="preserve">Bilangan pelajar </t>
    </r>
    <r>
      <rPr>
        <i/>
        <sz val="12"/>
        <rFont val="Arial"/>
        <family val="2"/>
      </rPr>
      <t>pasca siswazah</t>
    </r>
    <r>
      <rPr>
        <sz val="12"/>
        <rFont val="Arial"/>
        <family val="2"/>
      </rPr>
      <t xml:space="preserve"> yang berdaftar (enrolmen).</t>
    </r>
  </si>
  <si>
    <t>Ratio of PhD to Masters (by research) graduated</t>
  </si>
  <si>
    <r>
      <t xml:space="preserve">Nisbah graduan PhD kepada Masters </t>
    </r>
    <r>
      <rPr>
        <i/>
        <sz val="12"/>
        <rFont val="Arial"/>
        <family val="2"/>
      </rPr>
      <t>(by research</t>
    </r>
    <r>
      <rPr>
        <sz val="12"/>
        <rFont val="Arial"/>
        <family val="2"/>
      </rPr>
      <t xml:space="preserve">) </t>
    </r>
  </si>
  <si>
    <t>Ratio of post graduates enrolled to academic staff</t>
  </si>
  <si>
    <r>
      <t xml:space="preserve">Nisbah pelajar pasca siswazah yang berdaftar (enrolmen) termasuk </t>
    </r>
    <r>
      <rPr>
        <i/>
        <sz val="12"/>
        <rFont val="Arial"/>
        <family val="2"/>
      </rPr>
      <t xml:space="preserve">part time </t>
    </r>
    <r>
      <rPr>
        <sz val="12"/>
        <rFont val="Arial"/>
        <family val="2"/>
      </rPr>
      <t>per staf akademik (tetap/kontrak).</t>
    </r>
  </si>
  <si>
    <t>Percentage of International Postgraduates students</t>
  </si>
  <si>
    <r>
      <t xml:space="preserve">Peratus pelajar pasca siswazahbukan warganegara yang berdaftar (enrolmen) termasuk </t>
    </r>
    <r>
      <rPr>
        <i/>
        <sz val="12"/>
        <rFont val="Arial"/>
        <family val="2"/>
      </rPr>
      <t>part time</t>
    </r>
    <r>
      <rPr>
        <sz val="12"/>
        <rFont val="Arial"/>
        <family val="2"/>
      </rPr>
      <t>.</t>
    </r>
  </si>
  <si>
    <t xml:space="preserve">Fellowships/grants awarded by prestigious bodies to postgraduates via research </t>
  </si>
  <si>
    <t>mode (with thesis)</t>
  </si>
  <si>
    <r>
      <t>Peratus pelajar pasca siswazah mod penyelidikan (</t>
    </r>
    <r>
      <rPr>
        <i/>
        <sz val="12"/>
        <rFont val="Arial"/>
        <family val="2"/>
      </rPr>
      <t>with thesis</t>
    </r>
    <r>
      <rPr>
        <sz val="12"/>
        <rFont val="Arial"/>
        <family val="2"/>
      </rPr>
      <t xml:space="preserve">) yang dianugerahkan/mendapat </t>
    </r>
    <r>
      <rPr>
        <i/>
        <sz val="12"/>
        <rFont val="Arial"/>
        <family val="2"/>
      </rPr>
      <t>fellowships</t>
    </r>
    <r>
      <rPr>
        <sz val="12"/>
        <rFont val="Arial"/>
        <family val="2"/>
      </rPr>
      <t xml:space="preserve">/geran dari </t>
    </r>
  </si>
  <si>
    <t>badan atau institusi bukan Pusat/universiti.</t>
  </si>
  <si>
    <r>
      <rPr>
        <sz val="12"/>
        <rFont val="Arial"/>
        <family val="2"/>
      </rPr>
      <t>•</t>
    </r>
    <r>
      <rPr>
        <i/>
        <sz val="12"/>
        <rFont val="Arial"/>
        <family val="2"/>
      </rPr>
      <t>National Science Fellowship (NSF)</t>
    </r>
  </si>
  <si>
    <r>
      <t>•</t>
    </r>
    <r>
      <rPr>
        <i/>
        <sz val="12"/>
        <rFont val="Arial"/>
        <family val="2"/>
      </rPr>
      <t>Toray</t>
    </r>
  </si>
  <si>
    <t>•ADB</t>
  </si>
  <si>
    <r>
      <t xml:space="preserve">Data: </t>
    </r>
    <r>
      <rPr>
        <b/>
        <sz val="12"/>
        <rFont val="Arial"/>
        <family val="2"/>
      </rPr>
      <t>TIDAK</t>
    </r>
    <r>
      <rPr>
        <sz val="12"/>
        <rFont val="Arial"/>
        <family val="2"/>
      </rPr>
      <t xml:space="preserve"> termasuk </t>
    </r>
    <r>
      <rPr>
        <i/>
        <sz val="12"/>
        <rFont val="Arial"/>
        <family val="2"/>
      </rPr>
      <t>ScienceFund</t>
    </r>
    <r>
      <rPr>
        <sz val="12"/>
        <rFont val="Arial"/>
        <family val="2"/>
      </rPr>
      <t>, FRGS, SLAB, etc.</t>
    </r>
  </si>
  <si>
    <t>SECTION D : Innovation</t>
  </si>
  <si>
    <t>Patents</t>
  </si>
  <si>
    <t>Total number of (new) patents granted</t>
  </si>
  <si>
    <t>Bilangan paten baru yang diperoleh pada tahun berkenaan (prinsipnya ialah mengukur keupayaan inovasi).</t>
  </si>
  <si>
    <t>Data :</t>
  </si>
  <si>
    <t>Paten asal sahaja diambil kira iaitu yang pertama kali diperolehi pada tahun berkenaan.</t>
  </si>
  <si>
    <t xml:space="preserve"> Total number of patents pending</t>
  </si>
  <si>
    <t>Bilangan paten yang telah difailkan tetapi belum diberikan sehingga tahun berkenaan.</t>
  </si>
  <si>
    <t>Commercialized product</t>
  </si>
  <si>
    <t>Total number of new products licenced for commercialization (and in the market place)</t>
  </si>
  <si>
    <t>Bilangan produk baru yang dikomersilkan pada tahun berkenaan.</t>
  </si>
  <si>
    <t>Technology know-how licensing (and in the market place)</t>
  </si>
  <si>
    <t>Total number of new technology know-how licensing</t>
  </si>
  <si>
    <t>Bilangan teknologi baru yang dilesenkan pada tahun berkenaan.</t>
  </si>
  <si>
    <t>IPR/copyrights</t>
  </si>
  <si>
    <t>Total number of new IPR of original writings</t>
  </si>
  <si>
    <t>Bilangan IPR karya asli yang dihasilkan oleh staf Pusat pada tahun berkenaan.</t>
  </si>
  <si>
    <r>
      <t>Maksud karya asli : kerja kesarjanaan (</t>
    </r>
    <r>
      <rPr>
        <i/>
        <sz val="12"/>
        <rFont val="Arial"/>
        <family val="2"/>
      </rPr>
      <t>scholarly work</t>
    </r>
    <r>
      <rPr>
        <sz val="12"/>
        <rFont val="Arial"/>
        <family val="2"/>
      </rPr>
      <t>); diwasit oleh penilai luar (</t>
    </r>
    <r>
      <rPr>
        <i/>
        <sz val="12"/>
        <rFont val="Arial"/>
        <family val="2"/>
      </rPr>
      <t>external refereed</t>
    </r>
    <r>
      <rPr>
        <sz val="12"/>
        <rFont val="Arial"/>
        <family val="2"/>
      </rPr>
      <t xml:space="preserve">) dan diterbitkan oleh </t>
    </r>
  </si>
  <si>
    <t>penerbit bertauliah.</t>
  </si>
  <si>
    <t xml:space="preserve">Bilangan buku yang diterbitkan pada tahun berkenaan. Buku-buku ini boleh diklasifikasikan kepada buku karya ilmiah, </t>
  </si>
  <si>
    <t>buku teks, buku terjemahan, buku rujukan dan lain-lain buku. Sila rujuk format di Senarai Induk.</t>
  </si>
  <si>
    <t>Contoh format bagi penyenaraian buku adalah seperti berikut:</t>
  </si>
  <si>
    <t xml:space="preserve">Ratnasamy Muniandy and Radin Umar Radin Sohadi. 2001. Highway Materials : A Guide Book for Beginners. </t>
  </si>
  <si>
    <t>UPM Press, Malaysia.</t>
  </si>
  <si>
    <r>
      <t xml:space="preserve">Termasuk </t>
    </r>
    <r>
      <rPr>
        <i/>
        <sz val="12"/>
        <rFont val="Arial"/>
        <family val="2"/>
      </rPr>
      <t>original writings</t>
    </r>
    <r>
      <rPr>
        <sz val="12"/>
        <rFont val="Arial"/>
        <family val="2"/>
      </rPr>
      <t>, bukan buku teks.</t>
    </r>
  </si>
  <si>
    <t>Other IPR/Copyright/Trademarks</t>
  </si>
  <si>
    <t>Mempunyai nombor ISBN atau sijil pendaftaran. Tidak termasuk jurnal yang diterbitkan oleh penerbit Pusat/institusi.</t>
  </si>
  <si>
    <t>SECTION E : Professional Services and Gifts</t>
  </si>
  <si>
    <t>Income generated (RM) from training courses (non-degree programme)/</t>
  </si>
  <si>
    <t>postgraduate fees (leading to higher degree)/franchise programme fees/</t>
  </si>
  <si>
    <t>hospital recoupable fees/technology licensing/commercialized products</t>
  </si>
  <si>
    <r>
      <t xml:space="preserve">Jumlah pendapatan </t>
    </r>
    <r>
      <rPr>
        <b/>
        <i/>
        <sz val="12"/>
        <rFont val="Arial"/>
        <family val="2"/>
      </rPr>
      <t>(gross income)</t>
    </r>
    <r>
      <rPr>
        <sz val="12"/>
        <rFont val="Arial"/>
        <family val="2"/>
      </rPr>
      <t xml:space="preserve"> yang dijana melalui latihan/kursus/bengkel/hasil pelesenan teknologi/</t>
    </r>
  </si>
  <si>
    <t xml:space="preserve">pengkomersilan hasil R&amp;D dan yuran pasca siswazah, yuran program francais dan bayaran yang diterima oleh hospital </t>
  </si>
  <si>
    <t>(recoupable) pada tahun berkenaan dan bukan kumulatif.</t>
  </si>
  <si>
    <r>
      <rPr>
        <b/>
        <sz val="12"/>
        <rFont val="Arial"/>
        <family val="2"/>
      </rPr>
      <t>TIDAK</t>
    </r>
    <r>
      <rPr>
        <sz val="12"/>
        <rFont val="Arial"/>
        <family val="2"/>
      </rPr>
      <t xml:space="preserve"> termasuk kursus yang menjurus ke arah pengijazahan, persidangan dan seminar akademik.</t>
    </r>
  </si>
  <si>
    <t>Income generated (RM) from consultancy (excluding contract research)</t>
  </si>
  <si>
    <r>
      <t xml:space="preserve">Jumlah pendapatan </t>
    </r>
    <r>
      <rPr>
        <b/>
        <i/>
        <sz val="12"/>
        <rFont val="Arial"/>
        <family val="2"/>
      </rPr>
      <t>gross income</t>
    </r>
    <r>
      <rPr>
        <sz val="12"/>
        <rFont val="Arial"/>
        <family val="2"/>
      </rPr>
      <t xml:space="preserve"> yang dijana melalui projek-projek perundingan yang dijalankan secara perseorangan </t>
    </r>
  </si>
  <si>
    <t>atau berkumpulan pada tahun berkenaan dan bukan kumulatif.</t>
  </si>
  <si>
    <t>Research Endowment (RM) (including professional chairs)</t>
  </si>
  <si>
    <t xml:space="preserve">Jumlah nilai dana kursi yang dianugerahkan oleh pihak luar kepada Pusat untuk menujah sesuatu aspek ilmu pada tahun </t>
  </si>
  <si>
    <t>berkenaan dan bukan kumulatif.</t>
  </si>
  <si>
    <r>
      <t xml:space="preserve">Jumlah </t>
    </r>
    <r>
      <rPr>
        <i/>
        <sz val="12"/>
        <rFont val="Arial"/>
        <family val="2"/>
      </rPr>
      <t>endowmen</t>
    </r>
    <r>
      <rPr>
        <sz val="12"/>
        <rFont val="Arial"/>
        <family val="2"/>
      </rPr>
      <t xml:space="preserve"> yang diterima oleh Pusat dari mana-mana pemberi </t>
    </r>
    <r>
      <rPr>
        <i/>
        <sz val="12"/>
        <rFont val="Arial"/>
        <family val="2"/>
      </rPr>
      <t xml:space="preserve">endowmen </t>
    </r>
    <r>
      <rPr>
        <sz val="12"/>
        <rFont val="Arial"/>
        <family val="2"/>
      </rPr>
      <t xml:space="preserve">pada tahun berkenaan dan </t>
    </r>
  </si>
  <si>
    <t>bukan kumulatif.</t>
  </si>
  <si>
    <r>
      <rPr>
        <b/>
        <sz val="12"/>
        <rFont val="Arial"/>
        <family val="2"/>
      </rPr>
      <t>TIDAK</t>
    </r>
    <r>
      <rPr>
        <sz val="12"/>
        <rFont val="Arial"/>
        <family val="2"/>
      </rPr>
      <t xml:space="preserve"> termasuk semua pemberian untuk tujuan bukan penyelidikan.</t>
    </r>
  </si>
  <si>
    <t>Gifts (money, equipments, research materials, etc.) (worth ≥ RM5,000.00 each)</t>
  </si>
  <si>
    <r>
      <t xml:space="preserve">Jumlah nilai pemberian </t>
    </r>
    <r>
      <rPr>
        <i/>
        <sz val="12"/>
        <rFont val="Arial"/>
        <family val="2"/>
      </rPr>
      <t>‘gift’</t>
    </r>
    <r>
      <rPr>
        <sz val="12"/>
        <rFont val="Arial"/>
        <family val="2"/>
      </rPr>
      <t xml:space="preserve"> pihak luar kepada Pusat termasuklah dalam bentuk kewangan, peralatan, bahan-bahan </t>
    </r>
  </si>
  <si>
    <t>penyelidikan yang bernilai RM5,000.00 dan ke atas pada tahun berkenaan dan bukan kumulatif.</t>
  </si>
  <si>
    <r>
      <rPr>
        <b/>
        <sz val="12"/>
        <rFont val="Arial"/>
        <family val="2"/>
      </rPr>
      <t>TIDAK</t>
    </r>
    <r>
      <rPr>
        <sz val="12"/>
        <rFont val="Arial"/>
        <family val="2"/>
      </rPr>
      <t xml:space="preserve"> termasuk pemberian dalam bentuk penajaan untuk kegiatan tertentu.</t>
    </r>
  </si>
  <si>
    <t>SECTION F : Networking and Linkages</t>
  </si>
  <si>
    <t>Total number of MoUs signed</t>
  </si>
  <si>
    <r>
      <t xml:space="preserve">Bilangan </t>
    </r>
    <r>
      <rPr>
        <i/>
        <sz val="12"/>
        <rFont val="Arial"/>
        <family val="2"/>
      </rPr>
      <t>MoU/MoA</t>
    </r>
    <r>
      <rPr>
        <sz val="12"/>
        <rFont val="Arial"/>
        <family val="2"/>
      </rPr>
      <t xml:space="preserve"> yang ditandatangani bersama-sama dengan institusi/agensi di peringkat antarabangsa dan aktif.</t>
    </r>
  </si>
  <si>
    <t>Total number of programme implemented under each MOU</t>
  </si>
  <si>
    <r>
      <t xml:space="preserve">Bilangan </t>
    </r>
    <r>
      <rPr>
        <i/>
        <sz val="14"/>
        <rFont val="Arial"/>
        <family val="2"/>
      </rPr>
      <t>MoU</t>
    </r>
    <r>
      <rPr>
        <sz val="14"/>
        <rFont val="Arial"/>
        <family val="2"/>
      </rPr>
      <t xml:space="preserve"> yang mempunyai program/aktiviti yang dilaksanakan di bawah setiap </t>
    </r>
    <r>
      <rPr>
        <i/>
        <sz val="14"/>
        <rFont val="Arial"/>
        <family val="2"/>
      </rPr>
      <t>MoU</t>
    </r>
    <r>
      <rPr>
        <sz val="14"/>
        <rFont val="Arial"/>
        <family val="2"/>
      </rPr>
      <t>.</t>
    </r>
  </si>
  <si>
    <t>Total number of staff involved in joint research project</t>
  </si>
  <si>
    <t xml:space="preserve">Bilangan staf akademik yang terlibat sebagai Penyelidik bagi geran penyelidikan, Ketua Projek / Penyelaras / Ahli Projek / </t>
  </si>
  <si>
    <t>Perseorangan bagi perundingan dan latihan / kursus di peringkat antarabangsa.</t>
  </si>
  <si>
    <r>
      <t xml:space="preserve">Data berdasarkan projek penyelidikan (projek Agensi Luar, IRPA, FRGS, SAGA, </t>
    </r>
    <r>
      <rPr>
        <i/>
        <sz val="12"/>
        <rFont val="Arial"/>
        <family val="2"/>
      </rPr>
      <t>ScienceFund</t>
    </r>
    <r>
      <rPr>
        <sz val="12"/>
        <rFont val="Arial"/>
        <family val="2"/>
      </rPr>
      <t xml:space="preserve">) yang aktif pada tahun </t>
    </r>
  </si>
  <si>
    <t>berkenaan.</t>
  </si>
  <si>
    <t>Kerja perundingan dan latihan yang bermula pada tahun berkenaan.</t>
  </si>
  <si>
    <t xml:space="preserve">Total number of international students participating in international joint research project </t>
  </si>
  <si>
    <t>(research/consultancy/contract research/training)</t>
  </si>
  <si>
    <t>Bilangan pelajar antarabangsa yang berdaftar (enrolmen) yang mengikuti skim pertukaran pelajar di Pusat.</t>
  </si>
  <si>
    <t>Bilangan pelajar antarabangsa yang berdaftar (enrolmen) yang mengikuti pengajian tanpa ijazah (NGP) di Pusat.</t>
  </si>
  <si>
    <r>
      <t xml:space="preserve">Bilangan pelajar antarabangsa yang berdaftar (enrolmen) yang mengikuti lain-lain program (contoh : </t>
    </r>
    <r>
      <rPr>
        <i/>
        <sz val="12"/>
        <rFont val="Arial"/>
        <family val="2"/>
      </rPr>
      <t>attachment</t>
    </r>
    <r>
      <rPr>
        <sz val="12"/>
        <rFont val="Arial"/>
        <family val="2"/>
      </rPr>
      <t>) di Pusat.</t>
    </r>
  </si>
  <si>
    <t>Membership in International Bodies/Associations</t>
  </si>
  <si>
    <t>Total number of membership in international bodies/associations</t>
  </si>
  <si>
    <t>Total number of staff appointed as leader/committee for the international bodies/</t>
  </si>
  <si>
    <t>associations</t>
  </si>
  <si>
    <r>
      <t xml:space="preserve">Bilangan staf akademik yang dilantik sebagai pemimpin/ AJK Badan/ Persatuan di peringkat </t>
    </r>
    <r>
      <rPr>
        <b/>
        <sz val="12"/>
        <rFont val="Arial"/>
        <family val="2"/>
      </rPr>
      <t>antarabangsa</t>
    </r>
  </si>
  <si>
    <t>dalam bidang kepakaran.</t>
  </si>
  <si>
    <t xml:space="preserve"> International projects</t>
  </si>
  <si>
    <t>Total number of staff secured international projects (research/training/ consultancy)</t>
  </si>
  <si>
    <t>Total number of staff involved as project leader</t>
  </si>
  <si>
    <t>Bilangan staf akademik yang terlibat sebagai penyelidik utama/ketua projek/perseorangan bagi geran penyelidikan;</t>
  </si>
  <si>
    <t>Ketua projek/perseorangan bagi perundingan; dan</t>
  </si>
  <si>
    <r>
      <t xml:space="preserve">Penyelaras bagi latihan/kursus di peringkat </t>
    </r>
    <r>
      <rPr>
        <b/>
        <sz val="12"/>
        <rFont val="Arial"/>
        <family val="2"/>
      </rPr>
      <t>antarabangsa</t>
    </r>
    <r>
      <rPr>
        <sz val="12"/>
        <rFont val="Arial"/>
        <family val="2"/>
      </rPr>
      <t>.</t>
    </r>
  </si>
  <si>
    <t xml:space="preserve"> Total amount (RM) of international grants secured</t>
  </si>
  <si>
    <t>Jumlah peruntukan yang diperoleh.</t>
  </si>
  <si>
    <t>Data berdasarkan projek penyelidikan (projek Agensi Luar), kerja perundingan dan latihan/kursus penajaan antarabangsa</t>
  </si>
  <si>
    <t xml:space="preserve"> yang diluluskan.</t>
  </si>
  <si>
    <t>Mengambil kira projek penyelidikan yang aktif.</t>
  </si>
  <si>
    <t xml:space="preserve"> International award/ fellowship/ scholarship</t>
  </si>
  <si>
    <t>Total number of staff awarded international fellowship/ scholarship</t>
  </si>
  <si>
    <r>
      <t xml:space="preserve">Bilangan staf akademik yang menerima anugerah/ pengiktirafan/ </t>
    </r>
    <r>
      <rPr>
        <i/>
        <sz val="12"/>
        <rFont val="Arial"/>
        <family val="2"/>
      </rPr>
      <t>fellowship</t>
    </r>
    <r>
      <rPr>
        <sz val="12"/>
        <rFont val="Arial"/>
        <family val="2"/>
      </rPr>
      <t xml:space="preserve">/ scholarship di peringkat </t>
    </r>
    <r>
      <rPr>
        <b/>
        <sz val="12"/>
        <rFont val="Arial"/>
        <family val="2"/>
      </rPr>
      <t>antarabangsa</t>
    </r>
    <r>
      <rPr>
        <sz val="12"/>
        <rFont val="Arial"/>
        <family val="2"/>
      </rPr>
      <t>.</t>
    </r>
  </si>
  <si>
    <t>Contoh anugerah / pengiktirafan:</t>
  </si>
  <si>
    <t>•Tokoh</t>
  </si>
  <si>
    <r>
      <rPr>
        <sz val="12"/>
        <rFont val="Arial"/>
        <family val="2"/>
      </rPr>
      <t>•</t>
    </r>
    <r>
      <rPr>
        <i/>
        <sz val="12"/>
        <rFont val="Arial"/>
        <family val="2"/>
      </rPr>
      <t>Scholar (for sabatical /study leave)</t>
    </r>
  </si>
  <si>
    <r>
      <rPr>
        <sz val="12"/>
        <rFont val="Arial"/>
        <family val="2"/>
      </rPr>
      <t>•</t>
    </r>
    <r>
      <rPr>
        <i/>
        <sz val="12"/>
        <rFont val="Arial"/>
        <family val="2"/>
      </rPr>
      <t>Committee position at international bodies / associations or professional bodies</t>
    </r>
  </si>
  <si>
    <t>International Professional bodies</t>
  </si>
  <si>
    <t>Total number of staff accepted as members in the professional bodies / associations</t>
  </si>
  <si>
    <r>
      <t xml:space="preserve">Bilangan staf akademik yang menganggotai </t>
    </r>
    <r>
      <rPr>
        <b/>
        <sz val="12"/>
        <rFont val="Arial"/>
        <family val="2"/>
      </rPr>
      <t>Badan Profesional</t>
    </r>
    <r>
      <rPr>
        <sz val="12"/>
        <rFont val="Arial"/>
        <family val="2"/>
      </rPr>
      <t xml:space="preserve"> di peringkat antarabangsa dalam bidang kepakaran.</t>
    </r>
  </si>
  <si>
    <t xml:space="preserve">Total number of staff appointed to chairmanship / committee position in the professional </t>
  </si>
  <si>
    <t>bodies / associations at international level.</t>
  </si>
  <si>
    <r>
      <t xml:space="preserve">Bilangan staf yang dilantik sebagai Pengerusi / AJK </t>
    </r>
    <r>
      <rPr>
        <b/>
        <sz val="12"/>
        <rFont val="Arial"/>
        <family val="2"/>
      </rPr>
      <t>Badan Profesional</t>
    </r>
    <r>
      <rPr>
        <sz val="12"/>
        <rFont val="Arial"/>
        <family val="2"/>
      </rPr>
      <t xml:space="preserve"> di peringkat </t>
    </r>
    <r>
      <rPr>
        <b/>
        <sz val="12"/>
        <rFont val="Arial"/>
        <family val="2"/>
      </rPr>
      <t>antarabangsa</t>
    </r>
    <r>
      <rPr>
        <sz val="12"/>
        <rFont val="Arial"/>
        <family val="2"/>
      </rPr>
      <t>.</t>
    </r>
  </si>
  <si>
    <t>National Inter-Institution participation</t>
  </si>
  <si>
    <t>Total number of MoUs signed (government/private agencies/industries)</t>
  </si>
  <si>
    <r>
      <t xml:space="preserve">Bilangan </t>
    </r>
    <r>
      <rPr>
        <i/>
        <sz val="12"/>
        <rFont val="Arial"/>
        <family val="2"/>
      </rPr>
      <t>MoU/MoA</t>
    </r>
    <r>
      <rPr>
        <sz val="12"/>
        <rFont val="Arial"/>
        <family val="2"/>
      </rPr>
      <t xml:space="preserve"> yang </t>
    </r>
    <r>
      <rPr>
        <b/>
        <sz val="12"/>
        <rFont val="Arial"/>
        <family val="2"/>
      </rPr>
      <t>ditandatangani</t>
    </r>
    <r>
      <rPr>
        <sz val="12"/>
        <rFont val="Arial"/>
        <family val="2"/>
      </rPr>
      <t xml:space="preserve"> bersama-sama dengan agensi kerajaan/ agensi swasta / industri di peringkat </t>
    </r>
  </si>
  <si>
    <t>kebangsaan.</t>
  </si>
  <si>
    <r>
      <t xml:space="preserve">Termasuk </t>
    </r>
    <r>
      <rPr>
        <i/>
        <sz val="12"/>
        <rFont val="Arial"/>
        <family val="2"/>
      </rPr>
      <t>MoU</t>
    </r>
    <r>
      <rPr>
        <sz val="12"/>
        <rFont val="Arial"/>
        <family val="2"/>
      </rPr>
      <t xml:space="preserve"> yang aktif.</t>
    </r>
  </si>
  <si>
    <t>Total number of program implemented under each MOU</t>
  </si>
  <si>
    <r>
      <t xml:space="preserve">Bilangan </t>
    </r>
    <r>
      <rPr>
        <i/>
        <sz val="12"/>
        <rFont val="Arial"/>
        <family val="2"/>
      </rPr>
      <t>MoU</t>
    </r>
    <r>
      <rPr>
        <sz val="12"/>
        <rFont val="Arial"/>
        <family val="2"/>
      </rPr>
      <t xml:space="preserve"> yang mempunyai program / aktiviti yang dilaksanakan di bawah setiap </t>
    </r>
    <r>
      <rPr>
        <i/>
        <sz val="12"/>
        <rFont val="Arial"/>
        <family val="2"/>
      </rPr>
      <t>MoU</t>
    </r>
    <r>
      <rPr>
        <sz val="12"/>
        <rFont val="Arial"/>
        <family val="2"/>
      </rPr>
      <t>.</t>
    </r>
  </si>
  <si>
    <t>Member in Professional bodies at national level.</t>
  </si>
  <si>
    <t>Total number of staff accepted as member in professional bodies/associations.</t>
  </si>
  <si>
    <r>
      <t xml:space="preserve">Bilangan staf akademik yang menganggotai </t>
    </r>
    <r>
      <rPr>
        <b/>
        <sz val="12"/>
        <rFont val="Arial"/>
        <family val="2"/>
      </rPr>
      <t>Badan/Persatuan Profesional</t>
    </r>
    <r>
      <rPr>
        <sz val="12"/>
        <rFont val="Arial"/>
        <family val="2"/>
      </rPr>
      <t xml:space="preserve"> di peringkat </t>
    </r>
    <r>
      <rPr>
        <b/>
        <sz val="12"/>
        <rFont val="Arial"/>
        <family val="2"/>
      </rPr>
      <t>kebangsaan</t>
    </r>
  </si>
  <si>
    <t xml:space="preserve">dalam bidang kepakaran. </t>
  </si>
  <si>
    <t xml:space="preserve">Total number of staff appointed to chairmanship/committee position in professional bodies/ </t>
  </si>
  <si>
    <t>associations.</t>
  </si>
  <si>
    <r>
      <t xml:space="preserve">Bilangan staf yang dilantik sebagai Pengerusi / AJK Badan Profesional di peringkat </t>
    </r>
    <r>
      <rPr>
        <b/>
        <sz val="12"/>
        <rFont val="Arial"/>
        <family val="2"/>
      </rPr>
      <t>kebangsaan</t>
    </r>
    <r>
      <rPr>
        <sz val="12"/>
        <rFont val="Arial"/>
        <family val="2"/>
      </rPr>
      <t>.</t>
    </r>
  </si>
  <si>
    <t>Total number of staff who secured national projects (research/training/consultancy)</t>
  </si>
  <si>
    <t>Bilangan staf akademik yang terlibat sebagai Penyelidik bagi geran penyelidikan, Ketua Projek / Penyelaras / Ahli Projek /</t>
  </si>
  <si>
    <t>Perseorangan bagi perundingan dan latihan / kursus di peringkat kebangsaan.</t>
  </si>
  <si>
    <r>
      <t xml:space="preserve">Data berdasarkan projek penyelidikan (projek Agensi Luar, IRPA, FRGS, SAGA, </t>
    </r>
    <r>
      <rPr>
        <i/>
        <sz val="12"/>
        <rFont val="Arial"/>
        <family val="2"/>
      </rPr>
      <t>ScienceFund</t>
    </r>
    <r>
      <rPr>
        <sz val="12"/>
        <rFont val="Arial"/>
        <family val="2"/>
      </rPr>
      <t xml:space="preserve"> yang aktif pada tahun</t>
    </r>
  </si>
  <si>
    <t xml:space="preserve"> berkenaan.</t>
  </si>
  <si>
    <r>
      <t xml:space="preserve">Bagi projek penyelidikan IRPA, FRGS, SAGA, </t>
    </r>
    <r>
      <rPr>
        <i/>
        <sz val="12"/>
        <rFont val="Arial"/>
        <family val="2"/>
      </rPr>
      <t>ScienceFund</t>
    </r>
    <r>
      <rPr>
        <sz val="12"/>
        <rFont val="Arial"/>
        <family val="2"/>
      </rPr>
      <t xml:space="preserve"> di mana terdapat </t>
    </r>
    <r>
      <rPr>
        <i/>
        <sz val="12"/>
        <rFont val="Arial"/>
        <family val="2"/>
      </rPr>
      <t>co-researcher</t>
    </r>
    <r>
      <rPr>
        <sz val="12"/>
        <rFont val="Arial"/>
        <family val="2"/>
      </rPr>
      <t xml:space="preserve"> bukan staf universiti.</t>
    </r>
  </si>
  <si>
    <t>Kerja perundingan dan latihan.</t>
  </si>
  <si>
    <t>Total number of staff awarded national fellowship/scholarship</t>
  </si>
  <si>
    <r>
      <t>Bilangan staf akademik (tetap/kontrak) yang menerima anugerah/pengiktirafan/</t>
    </r>
    <r>
      <rPr>
        <i/>
        <sz val="12"/>
        <rFont val="Arial"/>
        <family val="2"/>
      </rPr>
      <t>fellowship/scholarship</t>
    </r>
    <r>
      <rPr>
        <sz val="12"/>
        <rFont val="Arial"/>
        <family val="2"/>
      </rPr>
      <t xml:space="preserve"> di </t>
    </r>
    <r>
      <rPr>
        <b/>
        <sz val="12"/>
        <rFont val="Arial"/>
        <family val="2"/>
      </rPr>
      <t xml:space="preserve">peringkat </t>
    </r>
  </si>
  <si>
    <t>Contoh anugerah/pengiktirafan :</t>
  </si>
  <si>
    <r>
      <rPr>
        <sz val="12"/>
        <rFont val="Arial"/>
        <family val="2"/>
      </rPr>
      <t>•</t>
    </r>
    <r>
      <rPr>
        <i/>
        <sz val="12"/>
        <rFont val="Arial"/>
        <family val="2"/>
      </rPr>
      <t>Scholarship (for sabatical / study leave)</t>
    </r>
  </si>
  <si>
    <r>
      <rPr>
        <sz val="12"/>
        <rFont val="Arial"/>
        <family val="2"/>
      </rPr>
      <t>•</t>
    </r>
    <r>
      <rPr>
        <i/>
        <sz val="12"/>
        <rFont val="Arial"/>
        <family val="2"/>
      </rPr>
      <t>Committee position at national professional bodies</t>
    </r>
  </si>
  <si>
    <t>Total number of staff accepted as a members of profesional bodies/associations</t>
  </si>
  <si>
    <t>Bilangan staf akademik yang diterima sebagai ahli badan profesion atau persatuan yang berkaitan</t>
  </si>
  <si>
    <t xml:space="preserve">Total number of staff appointed to chairmanship/ committee position in professional bodies/ </t>
  </si>
  <si>
    <t>asssociations</t>
  </si>
  <si>
    <t xml:space="preserve">Bilangan staf akademik yang dilantik sebagai pengerusi atau ahli jawatankuasa pengurusan dalam badan profesional </t>
  </si>
  <si>
    <t>atau persatuan</t>
  </si>
  <si>
    <t>SECTION G: Physical Resources and System</t>
  </si>
  <si>
    <t>Accreditated Laboratories</t>
  </si>
  <si>
    <t>Makmal yang mempunyai sijil pengiktirafan (GMP/GRP/GLP/ISO17025) daripada badan bertauliah.</t>
  </si>
  <si>
    <r>
      <t xml:space="preserve">Contoh : sijil daripada OECD, FDA, </t>
    </r>
    <r>
      <rPr>
        <i/>
        <sz val="12"/>
        <rFont val="Arial"/>
        <family val="2"/>
      </rPr>
      <t>Department of Standards</t>
    </r>
    <r>
      <rPr>
        <sz val="12"/>
        <rFont val="Arial"/>
        <family val="2"/>
      </rPr>
      <t>, Kementerian Kesihatan.</t>
    </r>
  </si>
  <si>
    <r>
      <rPr>
        <u val="single"/>
        <sz val="12"/>
        <rFont val="Arial"/>
        <family val="2"/>
      </rPr>
      <t>Petunjuk Skala-Likert</t>
    </r>
    <r>
      <rPr>
        <i/>
        <u val="single"/>
        <sz val="12"/>
        <rFont val="Arial"/>
        <family val="2"/>
      </rPr>
      <t xml:space="preserve"> (Likert-Scale Indicator)</t>
    </r>
  </si>
  <si>
    <t>Skala 1:</t>
  </si>
  <si>
    <t>&lt;40% diakreditasi dan dikalibrasi</t>
  </si>
  <si>
    <t>Skala 2:</t>
  </si>
  <si>
    <t>40% diakreditasi dan dikalibrasi</t>
  </si>
  <si>
    <t>Skala 3:</t>
  </si>
  <si>
    <t>60% diakreditasi dan dikalibrasi</t>
  </si>
  <si>
    <t>Skala 4:</t>
  </si>
  <si>
    <t>80% diakreditasi dan dikalibrasi</t>
  </si>
  <si>
    <t>Skala 5:</t>
  </si>
  <si>
    <t>Semua diakreditasi dan dikalibrasi</t>
  </si>
  <si>
    <t>Supporting Facilities</t>
  </si>
  <si>
    <t xml:space="preserve">Termasuklah  mempunyai peralatan yang mendapat sijil akreditasi/pengiktirafan daripada badan bertauliah seperti </t>
  </si>
  <si>
    <t>GLP/ISO17025.</t>
  </si>
  <si>
    <r>
      <t xml:space="preserve">Badan bertauliah seperti OECD, FDA, </t>
    </r>
    <r>
      <rPr>
        <i/>
        <sz val="12"/>
        <rFont val="Arial"/>
        <family val="2"/>
      </rPr>
      <t xml:space="preserve">Department of Standards, </t>
    </r>
    <r>
      <rPr>
        <sz val="12"/>
        <rFont val="Arial"/>
        <family val="2"/>
      </rPr>
      <t>SIRIM, Kementerian Kesihatan</t>
    </r>
  </si>
  <si>
    <r>
      <rPr>
        <u val="single"/>
        <sz val="12"/>
        <rFont val="Arial"/>
        <family val="2"/>
      </rPr>
      <t xml:space="preserve">Petunjuk Skala-Likert </t>
    </r>
    <r>
      <rPr>
        <i/>
        <u val="single"/>
        <sz val="12"/>
        <rFont val="Arial"/>
        <family val="2"/>
      </rPr>
      <t>(Likert-Scale Indicator)</t>
    </r>
  </si>
  <si>
    <t>&lt;40% kemudahan guasama yang relevan dan mencukupi</t>
  </si>
  <si>
    <t>40% kemudahan gunasama yang relevan dan mencukupi</t>
  </si>
  <si>
    <t xml:space="preserve">60% kemudahan gunasama yang relevan dan mencukupi </t>
  </si>
  <si>
    <t>80% kemudahan gunasama yang relevan dan mencukupi</t>
  </si>
  <si>
    <t xml:space="preserve">Semua kemudahan gunasama adalah relevan dan mencukupi </t>
  </si>
  <si>
    <t>Quality Management System (QMS)</t>
  </si>
  <si>
    <r>
      <rPr>
        <u val="single"/>
        <sz val="12"/>
        <rFont val="Arial"/>
        <family val="2"/>
      </rPr>
      <t>Petunjuk</t>
    </r>
    <r>
      <rPr>
        <i/>
        <u val="single"/>
        <sz val="12"/>
        <rFont val="Arial"/>
        <family val="2"/>
      </rPr>
      <t>:</t>
    </r>
  </si>
  <si>
    <t>Mempunyai akreditasi QMS = 5</t>
  </si>
  <si>
    <t>Tidak mempunyai akreditasi QMS  = 0</t>
  </si>
  <si>
    <t>[Kindly ( / ) at appropriate box]</t>
  </si>
  <si>
    <r>
      <t xml:space="preserve">** If CoE has not been approved by University Senate or LPU, kindly </t>
    </r>
    <r>
      <rPr>
        <b/>
        <u val="single"/>
        <sz val="14"/>
        <color indexed="8"/>
        <rFont val="Arial"/>
        <family val="2"/>
      </rPr>
      <t>do NOT</t>
    </r>
    <r>
      <rPr>
        <b/>
        <sz val="14"/>
        <color indexed="8"/>
        <rFont val="Arial"/>
        <family val="2"/>
      </rPr>
      <t xml:space="preserve"> </t>
    </r>
  </si>
  <si>
    <t>Note: * Mixed mode is defined as not &lt; 70% research and not &gt; 30% coursework</t>
  </si>
  <si>
    <t xml:space="preserve">* BROAD AREA </t>
  </si>
  <si>
    <t xml:space="preserve">* FOCUS AREA </t>
  </si>
  <si>
    <t xml:space="preserve">* NICHE AREA </t>
  </si>
  <si>
    <r>
      <rPr>
        <b/>
        <sz val="14"/>
        <color indexed="8"/>
        <rFont val="Arial"/>
        <family val="2"/>
      </rPr>
      <t>RUJUKAN</t>
    </r>
    <r>
      <rPr>
        <b/>
        <sz val="11"/>
        <color indexed="8"/>
        <rFont val="Arial"/>
        <family val="2"/>
      </rPr>
      <t xml:space="preserve"> BAGI PENGISIAN MAKLUMAT BIDANG</t>
    </r>
    <r>
      <rPr>
        <b/>
        <i/>
        <sz val="11"/>
        <color indexed="8"/>
        <rFont val="Arial"/>
        <family val="2"/>
      </rPr>
      <t xml:space="preserve"> (BROAD AREA, FOCUS AREA &amp; NICHE AREA)</t>
    </r>
    <r>
      <rPr>
        <b/>
        <sz val="11"/>
        <color indexed="8"/>
        <rFont val="Arial"/>
        <family val="2"/>
      </rPr>
      <t xml:space="preserve"> DALAM DOMAIN </t>
    </r>
  </si>
  <si>
    <t>●  BROAD AREA  =   CATEGORY (IN MRDCS)</t>
  </si>
  <si>
    <t>●  NICHE AREA    =   AREA (IN MRDCS)</t>
  </si>
  <si>
    <t xml:space="preserve">        * Refer to MRDCS attached in </t>
  </si>
  <si>
    <t>2.  Establishment of CoE must be approved and recognized by University's Senate or Board of Directors.</t>
  </si>
  <si>
    <r>
      <rPr>
        <b/>
        <sz val="11"/>
        <rFont val="Arial"/>
        <family val="2"/>
      </rPr>
      <t>●</t>
    </r>
    <r>
      <rPr>
        <b/>
        <sz val="11"/>
        <rFont val="Calibri"/>
        <family val="2"/>
      </rPr>
      <t xml:space="preserve">   </t>
    </r>
    <r>
      <rPr>
        <b/>
        <sz val="11"/>
        <rFont val="Arial"/>
        <family val="2"/>
      </rPr>
      <t>FOCUS AREA  =   GROUP (IN MRDCS)</t>
    </r>
  </si>
  <si>
    <t>Discipline (1= Professional Related, 2= Otherwise)</t>
  </si>
  <si>
    <t>1 = Science and Technology (S&amp;T), 2 = Otherwise</t>
  </si>
  <si>
    <t>HICoE RESEARCH AND INNOVATION THRUST</t>
  </si>
  <si>
    <t>ASSESSMENT INSTRUMENT</t>
  </si>
  <si>
    <t>NAME OF UNIVERSITY</t>
  </si>
  <si>
    <t>NAME OF CENTRE OF EXCELLENCE (CoE)</t>
  </si>
  <si>
    <t>NAME OF HEAD</t>
  </si>
  <si>
    <t>DESIGNATION</t>
  </si>
  <si>
    <t>ADDRESS</t>
  </si>
  <si>
    <t>TELEPHONE NO.</t>
  </si>
  <si>
    <t>FAX NO.</t>
  </si>
  <si>
    <t>EMAIL</t>
  </si>
  <si>
    <t>CONTACT DETAILS</t>
  </si>
  <si>
    <t>APPROVING BODY</t>
  </si>
  <si>
    <t>INITIATED AT THE REQUEST OF</t>
  </si>
  <si>
    <t>Cabinet</t>
  </si>
  <si>
    <t>MOHE</t>
  </si>
  <si>
    <t>University-Senate</t>
  </si>
  <si>
    <t>University-Vice Chancelor</t>
  </si>
  <si>
    <t>Faculty / School</t>
  </si>
  <si>
    <t>External Agency (Malaysia)</t>
  </si>
  <si>
    <t>External Agency (International)</t>
  </si>
  <si>
    <t>Research Cluster</t>
  </si>
  <si>
    <t>Centre</t>
  </si>
  <si>
    <t>Unit</t>
  </si>
  <si>
    <t>University Board (LPU)</t>
  </si>
  <si>
    <t>University Senate</t>
  </si>
  <si>
    <t>Others (Please Specify)</t>
  </si>
  <si>
    <t xml:space="preserve">Others (Please Specify) </t>
  </si>
  <si>
    <t>DATE OF APPROVAL (dd/mm/yyyy)</t>
  </si>
  <si>
    <t xml:space="preserve">    proceed to fill the form as it will not be processed.</t>
  </si>
  <si>
    <r>
      <t xml:space="preserve">A centre being classified under this category focuses in the conduct of research for increasing level and quality of services and consultancy for society and industry. More than 70% of the activities carried out will emphasize on providing research and innovation, whilst the remaining time will be targeted towards providing service/consultancy.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>Sebuah pusat yang melaksanakan aktiviti penyelidikan untuk meningkatkan tahap dan kualiti perkhidmatan dan rundingan kepada industri dan masyarakat. Lebih 70% aktiviti yang dilaksanakan oleh pusat ini bertumpu kepada penyelidikan dan inovasi manakala kurang 30% meliputi aspek perkhidmatan dan rundingan.</t>
    </r>
  </si>
  <si>
    <t xml:space="preserve">1.  CoE must be established by Institution of Higher Learning (IHL). </t>
  </si>
  <si>
    <t xml:space="preserve">     Pusat Kecemerlangan hendaklah ditubuhkan oleh IPT.</t>
  </si>
  <si>
    <t xml:space="preserve">     Penubuhan Pusat Kecemerlangan hendaklah diiktiraf oleh Senat dan Ahli Lembaga Pengarah Universiti (LPU).</t>
  </si>
  <si>
    <t>4.  CoE operates as Center with its own Operating Budget.</t>
  </si>
  <si>
    <t xml:space="preserve">     Pusat Kecemerlangan telah beroperasi sebagai Pusat Tanggungjawab (PTJ) dengan bajet operasi tersendiri.   </t>
  </si>
  <si>
    <t>5.  CoE need to have at least five (5) full time permanent academic staff.</t>
  </si>
  <si>
    <t xml:space="preserve">6.  CoE must be known for at least  one (1) niche area. </t>
  </si>
  <si>
    <t xml:space="preserve">     Pusat Kecemerlangan perlu menyerlah dalam sekurang-kurangnya satu (1) bidang tujahan.</t>
  </si>
  <si>
    <t xml:space="preserve">     Pusat Kecemerlangan perlu mempunyai sekurang-kurangnya lima (5) orang staf akademik sepenuh masa berjawatan tetap.</t>
  </si>
  <si>
    <t xml:space="preserve">     Penilaian adalah mengambil kira data pada 31 Disember pada setiap tahun bagi tempoh lima (5) tahun.</t>
  </si>
  <si>
    <t>No.</t>
  </si>
  <si>
    <t>Data</t>
  </si>
  <si>
    <t>2.  Data needed is as of 31st December each year and is NOT cumulative, unless stated otherwise.</t>
  </si>
  <si>
    <t xml:space="preserve">1.   Assessment will be carried out based on data provided up to 31st December each year of the </t>
  </si>
  <si>
    <t xml:space="preserve">      five (5) years.</t>
  </si>
  <si>
    <r>
      <t xml:space="preserve">3.  CoE must be established for at least five (5) years and have track records of various activities conducted during </t>
    </r>
  </si>
  <si>
    <t xml:space="preserve">     the period. </t>
  </si>
  <si>
    <t xml:space="preserve">     Pusat Kecemerlangan hendaklah telah ditubuhkan sekurang-kurangnya lima (5) tahun dan mempunyai rekod/bukti bagi pelbagai aktiviti</t>
  </si>
  <si>
    <t xml:space="preserve">     yang dijalankan sepanjang tempoh tersebut.</t>
  </si>
  <si>
    <t xml:space="preserve">     Data yang dikehendaki hendaklah data pada 31 Disember setiap tahun berkenaan dan  bukannya secara kumulatif KECUALI dinyatakan </t>
  </si>
  <si>
    <t xml:space="preserve">     e.g.</t>
  </si>
  <si>
    <t xml:space="preserve">     Permohonan dibuat pada tahun 2010, data yang diperlukan adalah seperti berikut:-</t>
  </si>
  <si>
    <t>GENERAL INFORMATION</t>
  </si>
  <si>
    <t>TYPE OF CoE</t>
  </si>
  <si>
    <t>ST</t>
  </si>
  <si>
    <t>2008</t>
  </si>
  <si>
    <t>2009</t>
  </si>
  <si>
    <t>2010</t>
  </si>
  <si>
    <t>Average</t>
  </si>
  <si>
    <t>Total number of Academic Staff (permanent/contract staff only - excluding staff on study leave)</t>
  </si>
  <si>
    <t xml:space="preserve">  a. Professors / Fellow Professors</t>
  </si>
  <si>
    <t xml:space="preserve">  b. Associate Professors / Senior Research Fellows</t>
  </si>
  <si>
    <t xml:space="preserve">  c. Senior Lecturers</t>
  </si>
  <si>
    <t xml:space="preserve">  d. Lecturers</t>
  </si>
  <si>
    <t xml:space="preserve">  e. Post Doctoral </t>
  </si>
  <si>
    <t>Total number of Academic Staff (permanent/contract staff only - including staff on study leave)</t>
  </si>
  <si>
    <t>Total numbers of Postgraduate Students (part time and full time) (local and international students)</t>
  </si>
  <si>
    <t>a.   Masters</t>
  </si>
  <si>
    <t>i.    Masters (research)</t>
  </si>
  <si>
    <t xml:space="preserve">  Local</t>
  </si>
  <si>
    <t xml:space="preserve">  International</t>
  </si>
  <si>
    <t>ii.  Masters (mixed modes*)</t>
  </si>
  <si>
    <t xml:space="preserve"> Local</t>
  </si>
  <si>
    <t xml:space="preserve"> International</t>
  </si>
  <si>
    <t>b.   Ph.D</t>
  </si>
  <si>
    <t>Local</t>
  </si>
  <si>
    <t>International</t>
  </si>
  <si>
    <t>Total number of Research and Technical Support Staff (permanent/contract) including ROs and RAs (excluding postgraduates)</t>
  </si>
  <si>
    <t>Objective Evidence</t>
  </si>
  <si>
    <t>Please attach list as Appendix 1</t>
  </si>
  <si>
    <t>Please attach list as Appendix 2</t>
  </si>
  <si>
    <t>Please attach list as Appendix 3</t>
  </si>
  <si>
    <t>Please attach list as Appendix 4</t>
  </si>
  <si>
    <t xml:space="preserve">     sebaliknya. </t>
  </si>
  <si>
    <t>SECTION A : QUANTITY AND QUALITY OF RESEARCHERS</t>
  </si>
  <si>
    <t>Criteria</t>
  </si>
  <si>
    <t>Unit for KPI</t>
  </si>
  <si>
    <t>1</t>
  </si>
  <si>
    <t>Critical Mass</t>
  </si>
  <si>
    <r>
      <t>Total number of academic staff involved as principal investigator of research grants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 xml:space="preserve"> (permanent / contract staff)</t>
    </r>
  </si>
  <si>
    <t>Please attach list as Appendix 5</t>
  </si>
  <si>
    <t>a. Private Sector Funded</t>
  </si>
  <si>
    <t>b. National Grants</t>
  </si>
  <si>
    <t>c. International Grants</t>
  </si>
  <si>
    <t>2</t>
  </si>
  <si>
    <t xml:space="preserve">PhD or Professional Qualification </t>
  </si>
  <si>
    <t>a. Total number of staff with PhD/DSc, DEng (permanent / contract staff)</t>
  </si>
  <si>
    <t>b. Total number of staff with Profesional Qualifications (such as medical, engineers, architects, accountants etc) (permanent / contract staff)</t>
  </si>
  <si>
    <t>3</t>
  </si>
  <si>
    <t xml:space="preserve">Research Experience 
(3 cohorts)
</t>
  </si>
  <si>
    <t>Total number of  research experienced staff (permanent / contract staff):</t>
  </si>
  <si>
    <t>a. &gt; 20 years experience</t>
  </si>
  <si>
    <t>b. 10 - 20 years experience</t>
  </si>
  <si>
    <t>c. &lt; 10 years experience</t>
  </si>
  <si>
    <r>
      <rPr>
        <b/>
        <u val="single"/>
        <sz val="11"/>
        <rFont val="Arial"/>
        <family val="2"/>
      </rPr>
      <t>Permanent staff:</t>
    </r>
    <r>
      <rPr>
        <b/>
        <sz val="11"/>
        <rFont val="Arial"/>
        <family val="2"/>
      </rPr>
      <t xml:space="preserve"> </t>
    </r>
  </si>
  <si>
    <t xml:space="preserve">  a. &gt; 20 years experience</t>
  </si>
  <si>
    <t xml:space="preserve">  b. 10-20 years experience</t>
  </si>
  <si>
    <t xml:space="preserve">  c. &lt; 10 years experience</t>
  </si>
  <si>
    <t xml:space="preserve">Contract staff: </t>
  </si>
  <si>
    <t>4</t>
  </si>
  <si>
    <t>Recognitions/awards/  stewardship conferred by national and international learned and Professional bodies (excluding scholarships / international committee memberships)</t>
  </si>
  <si>
    <t>a. Total numbers of awards conferred by national bodies</t>
  </si>
  <si>
    <t>Please attach list as Appendix 6</t>
  </si>
  <si>
    <t xml:space="preserve">   i. (Academic Award)</t>
  </si>
  <si>
    <t xml:space="preserve">   ii. (Non-Academic Award)</t>
  </si>
  <si>
    <t>b. Total numbers of awards conferred by international bodies</t>
  </si>
  <si>
    <t>* Minimum research grant must be not less than RM20,000.00/year for Science and Technology</t>
  </si>
  <si>
    <t>* Minimum research grant must be not less than RM5,000.00/year for Social Science</t>
  </si>
  <si>
    <t>SECTION B : QUANTITY AND QUALITY OF RESEARCH</t>
  </si>
  <si>
    <t xml:space="preserve">Publication </t>
  </si>
  <si>
    <t>Please attach list as Appendix 7</t>
  </si>
  <si>
    <t xml:space="preserve">e. Total number of books authored </t>
  </si>
  <si>
    <t>Please attach list as Appendix 8</t>
  </si>
  <si>
    <t xml:space="preserve">f. Total number of chapters in books </t>
  </si>
  <si>
    <t>Please attach list as Appendix 9</t>
  </si>
  <si>
    <t>Please attach list as Appendix 10</t>
  </si>
  <si>
    <t xml:space="preserve">Research grants for academic staff      </t>
  </si>
  <si>
    <t xml:space="preserve">Research expenditure </t>
  </si>
  <si>
    <t>a. Total amount of research grants received, (RM)</t>
  </si>
  <si>
    <t>b. Total amount of research grants spent, (RM)</t>
  </si>
  <si>
    <t>c. Percentage of research grant spent, (%)</t>
  </si>
  <si>
    <t>SECTION C : QUALITY AND QUANTITY OF POSTGRADUATES</t>
  </si>
  <si>
    <t>Number of Postgraduate intake</t>
  </si>
  <si>
    <t xml:space="preserve">a. Total postgraduate intake </t>
  </si>
  <si>
    <r>
      <t xml:space="preserve">b. Total intake with CGPA </t>
    </r>
    <r>
      <rPr>
        <u val="single"/>
        <sz val="11"/>
        <rFont val="Arial"/>
        <family val="2"/>
      </rPr>
      <t>&gt;</t>
    </r>
    <r>
      <rPr>
        <sz val="11"/>
        <rFont val="Arial"/>
        <family val="2"/>
      </rPr>
      <t xml:space="preserve"> 3.0</t>
    </r>
  </si>
  <si>
    <r>
      <t xml:space="preserve">c. Percentage of student intake with CGPA </t>
    </r>
    <r>
      <rPr>
        <u val="single"/>
        <sz val="11"/>
        <rFont val="Arial"/>
        <family val="2"/>
      </rPr>
      <t>&gt;</t>
    </r>
    <r>
      <rPr>
        <sz val="11"/>
        <rFont val="Arial"/>
        <family val="2"/>
      </rPr>
      <t xml:space="preserve"> 3.0</t>
    </r>
  </si>
  <si>
    <t>Number of Postgraduates enrolled</t>
  </si>
  <si>
    <t>a. Total PhD</t>
  </si>
  <si>
    <t>b. Total Masters</t>
  </si>
  <si>
    <t>c. Ratio of PhD to Masters</t>
  </si>
  <si>
    <t>Ratio of PhD to Masters. graduated 
(by research)</t>
  </si>
  <si>
    <t>a. Total Masters graduated</t>
  </si>
  <si>
    <t>b. Total PhD graduated</t>
  </si>
  <si>
    <t>c. Ratio of PhD to Masters Graduated</t>
  </si>
  <si>
    <t>Ratio of postgraduates (enrolled) to academic staff</t>
  </si>
  <si>
    <t>Ratio of postgraduates (including part time) to academic staff</t>
  </si>
  <si>
    <t>Please attach list as Appendix 1 and Appendix 3</t>
  </si>
  <si>
    <t>5</t>
  </si>
  <si>
    <t>Percentage of International Postgraduate students</t>
  </si>
  <si>
    <t>a. Number of International Postgraduates Students (including part time)</t>
  </si>
  <si>
    <t>b. Percentage of International Postgraduates students (including part time)</t>
  </si>
  <si>
    <t>6</t>
  </si>
  <si>
    <t>Percentage of postgraduates with fellowships/grants from prestigious bodies awarded to postgraduates via research mode</t>
  </si>
  <si>
    <r>
      <t>a. Number of postgraduates with prestigious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 xml:space="preserve">fellowships/grants </t>
    </r>
  </si>
  <si>
    <t>Please attach list as Appendix 11</t>
  </si>
  <si>
    <r>
      <t>b. Percentage of postgraduates with prestigious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 xml:space="preserve">fellowships/grants </t>
    </r>
  </si>
  <si>
    <t>SECTION D : INNOVATION</t>
  </si>
  <si>
    <t xml:space="preserve">Patents </t>
  </si>
  <si>
    <t>a. Total number of patents granted</t>
  </si>
  <si>
    <t>Please attach list as Appendix 12</t>
  </si>
  <si>
    <t xml:space="preserve">      (i) National patents</t>
  </si>
  <si>
    <t xml:space="preserve">      (ii) International patents</t>
  </si>
  <si>
    <t>Please attach list as Appendix 13</t>
  </si>
  <si>
    <t>c. Total number of cumulative citation index</t>
  </si>
  <si>
    <t>1. Rakan Gunasama: Penama empunya kemudahan ydan nam pengguna lain yang boleh mengguna pakai kemudahan yang dinyatakan.</t>
  </si>
  <si>
    <t>bidang kepakaran.</t>
  </si>
  <si>
    <r>
      <t xml:space="preserve">Bilangan staf akademik yang menganggotai Badan/Persatuan Profesional di peringkat </t>
    </r>
    <r>
      <rPr>
        <b/>
        <sz val="12"/>
        <rFont val="Arial"/>
        <family val="2"/>
      </rPr>
      <t xml:space="preserve">antarabangsa </t>
    </r>
    <r>
      <rPr>
        <sz val="12"/>
        <rFont val="Arial"/>
        <family val="2"/>
      </rPr>
      <t xml:space="preserve">dalam </t>
    </r>
  </si>
  <si>
    <t>* Passing Marks : a)    Need to score minimum of 95 marks (75%) from overall total of 126 marks ; AND</t>
  </si>
  <si>
    <t xml:space="preserve">                          b)   Need to score minimum of 60.73 marks (70%) for S&amp;T OR 56.39 (65%) from total summation 86 marks of Section A, B and C</t>
  </si>
  <si>
    <t>a. Total number of patents   
     granted</t>
  </si>
  <si>
    <t>b. Pending patents</t>
  </si>
  <si>
    <t>2011</t>
  </si>
  <si>
    <t>kepada CoE seminggu/40</t>
  </si>
  <si>
    <t xml:space="preserve">Total number of Associates (FTE)  </t>
  </si>
  <si>
    <t xml:space="preserve">a. Total number of publications in citation-indexed journals including refereed proceedings (e.g ISI Serial) </t>
  </si>
  <si>
    <t xml:space="preserve">b. Total number of cumulative impact factor of publications </t>
  </si>
  <si>
    <t xml:space="preserve">d. Total number of publications in non-citation-indexed Journals </t>
  </si>
  <si>
    <t xml:space="preserve">c. Total amount of international funding, (RM)
</t>
  </si>
  <si>
    <t xml:space="preserve">b. Total amount of private funding (including contract research), (RM)
</t>
  </si>
  <si>
    <t xml:space="preserve">a. Total amount of public funding (from government agencies), (RM)
</t>
  </si>
  <si>
    <t xml:space="preserve">g. Other Publications that have created an impact on government / society / policy (abstracts, articles in magazines, newsletters, etc- not including unpublished sports) </t>
  </si>
  <si>
    <t>b. Total number of staff appointed as leaders/committee members for international bodies/associations/
journal editorial boards</t>
  </si>
  <si>
    <t>Total number of staff awarded international fellowships/
scholarships</t>
  </si>
  <si>
    <t>Type of CoE</t>
  </si>
  <si>
    <t>TAHUN : 2011</t>
  </si>
  <si>
    <t xml:space="preserve">     For application of 2013, data and track records needed are from 2008 until 2012.</t>
  </si>
  <si>
    <t>2012</t>
  </si>
  <si>
    <t>TAHUN : 2012</t>
  </si>
  <si>
    <t>Ruslinda Binti A. Rahim</t>
  </si>
  <si>
    <t>0100611</t>
  </si>
  <si>
    <t>Sarjana Kejuruteraan Elektrik dan Elektronik</t>
  </si>
  <si>
    <t>Felo Penyelidik</t>
  </si>
  <si>
    <t>Malaysia</t>
  </si>
  <si>
    <t>5 tahun</t>
  </si>
  <si>
    <t>Tidak Aktif</t>
  </si>
  <si>
    <t>Mohammad Nuzaihan Bin Md Nor</t>
  </si>
  <si>
    <t>0100027</t>
  </si>
  <si>
    <t>Sarjana Sains (Kejuruteraan Mikrolektronik)</t>
  </si>
  <si>
    <t>10 tahun</t>
  </si>
  <si>
    <t>Aktif</t>
  </si>
  <si>
    <t>Nur Hamidah Binti Abdul Halim</t>
  </si>
  <si>
    <t>0100183</t>
  </si>
  <si>
    <t>8 tahun</t>
  </si>
  <si>
    <t>Prof Dr Uda Bin Hashim</t>
  </si>
  <si>
    <t>0100115</t>
  </si>
  <si>
    <t>PhD</t>
  </si>
  <si>
    <t>Pengarah Institut</t>
  </si>
  <si>
    <t>20 tahun</t>
  </si>
  <si>
    <t>Dr Mohd Nazree bin Derman</t>
  </si>
  <si>
    <t>0100432</t>
  </si>
  <si>
    <t>1 Julai 2009</t>
  </si>
  <si>
    <t>Prof Madya Dr Yarub Al Douri</t>
  </si>
  <si>
    <t>0100932</t>
  </si>
  <si>
    <t>Prof Madya</t>
  </si>
  <si>
    <t>28 Disember 2009</t>
  </si>
  <si>
    <t>Iraq</t>
  </si>
  <si>
    <t>9 tahun</t>
  </si>
  <si>
    <t>Prof Dr Shamim Ahmad</t>
  </si>
  <si>
    <t>TBD</t>
  </si>
  <si>
    <t>Profesor</t>
  </si>
  <si>
    <t>India</t>
  </si>
  <si>
    <t>35 tahun</t>
  </si>
  <si>
    <t>Dr. Liu Wei Wen</t>
  </si>
  <si>
    <t>1 tahun</t>
  </si>
  <si>
    <t xml:space="preserve">Prof Dr Ali Yeon Md Shakaff </t>
  </si>
  <si>
    <t>Prof. Gred Khas (Gred A)</t>
  </si>
  <si>
    <t>20 OGOS 2010</t>
  </si>
  <si>
    <t>Pensyarah/Penyelidik</t>
  </si>
  <si>
    <t>25 tahun</t>
  </si>
  <si>
    <t>Pusat Pengajian Kejuruteraan Mekatronik</t>
  </si>
  <si>
    <t xml:space="preserve">Prof Dr Mohd Noor bin Ahmad </t>
  </si>
  <si>
    <t>Ketua Kluster Sensor (DS53)</t>
  </si>
  <si>
    <t xml:space="preserve">31 tahun </t>
  </si>
  <si>
    <t>Pusat Pengajian Kejuruteraan Bahan</t>
  </si>
  <si>
    <t xml:space="preserve">Prof Dr Shamsul Baharin Jamaludin </t>
  </si>
  <si>
    <t>Prof. Gred Khas (Gred C)</t>
  </si>
  <si>
    <t>19 tahun</t>
  </si>
  <si>
    <t>Prof Madya Dr Johari Adnan</t>
  </si>
  <si>
    <t>Dekan (DS53)</t>
  </si>
  <si>
    <t>28  tahun</t>
  </si>
  <si>
    <t>Pusat Pengajian Kejuruteraan Mikroelektronik</t>
  </si>
  <si>
    <t xml:space="preserve">Prof Madya Dr. Mohamed Zulkali Mohamed Daud </t>
  </si>
  <si>
    <t>Pensyarah (DS53)</t>
  </si>
  <si>
    <t>Pusat Pengajian Kejuruteraan Bioproses</t>
  </si>
  <si>
    <t xml:space="preserve">Prof Madya Dr Mahmad Nor Jabar </t>
  </si>
  <si>
    <t>Pengarah Unit Pembangunan Agroteknologi (DS53)</t>
  </si>
  <si>
    <t xml:space="preserve">Prof  Mohd Yusof Mashor </t>
  </si>
  <si>
    <t>Dekan (VK7) Pusat Ijazah Tinggi</t>
  </si>
  <si>
    <t>16 tahun</t>
  </si>
  <si>
    <t>Pusat Pengajian Tinggi</t>
  </si>
  <si>
    <t xml:space="preserve">Dr Mohd Fareq Abd Malek </t>
  </si>
  <si>
    <t>Dekan PPK Sistem Elektrik (Pensyarah Kanan DS51)</t>
  </si>
  <si>
    <t>2.5 tahun</t>
  </si>
  <si>
    <t>Pusat Pengajian Komputer &amp; Perhubungan</t>
  </si>
  <si>
    <t>Dr Yufridin Wahab</t>
  </si>
  <si>
    <t>Pengarah Pusat Kerjasama Industri (DS52)</t>
  </si>
  <si>
    <t xml:space="preserve">Dr Md. Fazlul Bari </t>
  </si>
  <si>
    <t>Pensyarah (DS51)</t>
  </si>
  <si>
    <t>Bangladesh</t>
  </si>
  <si>
    <t>6.5 tahun</t>
  </si>
  <si>
    <t>Kader Ibrahim Bin Abdul Wahab</t>
  </si>
  <si>
    <t>1040110496</t>
  </si>
  <si>
    <t xml:space="preserve">Malaysia </t>
  </si>
  <si>
    <t>Penyelidikan</t>
  </si>
  <si>
    <t>Sepenuh Masa</t>
  </si>
  <si>
    <t xml:space="preserve">sendiri </t>
  </si>
  <si>
    <t>Husnen R. Abd</t>
  </si>
  <si>
    <t>1030110515</t>
  </si>
  <si>
    <t xml:space="preserve">Iraq </t>
  </si>
  <si>
    <t>MSc</t>
  </si>
  <si>
    <t>Muhammad Solihin Bin Zulkefli</t>
  </si>
  <si>
    <t>1040110503</t>
  </si>
  <si>
    <t>SLAB</t>
  </si>
  <si>
    <t>Ahmed Saleem Oleiwi Al Khuzale</t>
  </si>
  <si>
    <t>1041710518</t>
  </si>
  <si>
    <t>Eaqub ali</t>
  </si>
  <si>
    <t>0940410379</t>
  </si>
  <si>
    <t xml:space="preserve">Bangladesh </t>
  </si>
  <si>
    <t>Voon Chun Hong</t>
  </si>
  <si>
    <t>0940410410</t>
  </si>
  <si>
    <t>Bajet Mini 2009-KPTM</t>
  </si>
  <si>
    <t>Foo Kai Loong</t>
  </si>
  <si>
    <t>0940110372</t>
  </si>
  <si>
    <t>SLAI</t>
  </si>
  <si>
    <t>Muhammad Kashif Muhammad Faroow</t>
  </si>
  <si>
    <t>0940110373</t>
  </si>
  <si>
    <t>Pakistan</t>
  </si>
  <si>
    <t xml:space="preserve">GA </t>
  </si>
  <si>
    <t>Asmah Binti Mat Taib</t>
  </si>
  <si>
    <t>0840110332</t>
  </si>
  <si>
    <t>NSF-MOSTI</t>
  </si>
  <si>
    <t>Mohd Azizi Bin Chik</t>
  </si>
  <si>
    <t>0940110337</t>
  </si>
  <si>
    <t xml:space="preserve">Lulus </t>
  </si>
  <si>
    <t>Thakra S Dhahi</t>
  </si>
  <si>
    <t>0840110268</t>
  </si>
  <si>
    <t>Sangat Baik</t>
  </si>
  <si>
    <t>Ramzan Mat Ayub</t>
  </si>
  <si>
    <t>0740110161</t>
  </si>
  <si>
    <t xml:space="preserve"> JPA </t>
  </si>
  <si>
    <t>Sutikno Md Nasri</t>
  </si>
  <si>
    <t>0540110043</t>
  </si>
  <si>
    <t xml:space="preserve">Indonesia </t>
  </si>
  <si>
    <t>Norazam Bin Abdul Rashid</t>
  </si>
  <si>
    <t>1030110497</t>
  </si>
  <si>
    <t>MsC</t>
  </si>
  <si>
    <t>JPA</t>
  </si>
  <si>
    <t>Mohd Syamsul Nasyriq Bin Samsol Baharin</t>
  </si>
  <si>
    <t>1030110451</t>
  </si>
  <si>
    <t>GRA</t>
  </si>
  <si>
    <t>Nur Hafiza Binti Mohd Najib</t>
  </si>
  <si>
    <t>0930410412</t>
  </si>
  <si>
    <t>Nur Syuhada Binti Md Desa</t>
  </si>
  <si>
    <t>0930110335</t>
  </si>
  <si>
    <t xml:space="preserve">GRA </t>
  </si>
  <si>
    <t>Ong Boon Teong</t>
  </si>
  <si>
    <t>0830110323</t>
  </si>
  <si>
    <t>Muhammad Naim bin Haron</t>
  </si>
  <si>
    <t>0930110339</t>
  </si>
  <si>
    <t>Azizullah Bin Saifullah</t>
  </si>
  <si>
    <t>0830110300</t>
  </si>
  <si>
    <t>Zarimawaty Binti Zailan</t>
  </si>
  <si>
    <t>0830110298</t>
  </si>
  <si>
    <t>Mohd Rosydi Bin Zakaria</t>
  </si>
  <si>
    <t>0830110299</t>
  </si>
  <si>
    <t>Siti Fatimah Binti Abdul Rahman</t>
  </si>
  <si>
    <t>0830110249</t>
  </si>
  <si>
    <t>Mat Tamizi Bin Zainuddin</t>
  </si>
  <si>
    <t>0730110212</t>
  </si>
  <si>
    <t>3rd class</t>
  </si>
  <si>
    <t>Maizatul Binti Zolkapli</t>
  </si>
  <si>
    <t>0730110180</t>
  </si>
  <si>
    <t>UiTM</t>
  </si>
  <si>
    <t>Ahmad Muzri Bin Mohamed Nuri</t>
  </si>
  <si>
    <t>0730110192</t>
  </si>
  <si>
    <t>Mohd Firdaus B. Mohd Yusof</t>
  </si>
  <si>
    <t>0730110172</t>
  </si>
  <si>
    <t>Muhamad Emi Azri Bin Shohini</t>
  </si>
  <si>
    <t>0730110171</t>
  </si>
  <si>
    <t>Kasim Bin Abdul Rahman</t>
  </si>
  <si>
    <t>0630110097</t>
  </si>
  <si>
    <t>KPM</t>
  </si>
  <si>
    <t>Izwan Shahril Bin Abdul Wahab</t>
  </si>
  <si>
    <t>0630110112</t>
  </si>
  <si>
    <t>Norbi Hayati Mohd Noor</t>
  </si>
  <si>
    <t>0630110092</t>
  </si>
  <si>
    <t>Chin Seng Fatt</t>
  </si>
  <si>
    <t>0630110086</t>
  </si>
  <si>
    <t>Nik Hazura Nik Hamat</t>
  </si>
  <si>
    <t>0530110052</t>
  </si>
  <si>
    <t>Mohd Faiz Aizad B. Abdul Fatah</t>
  </si>
  <si>
    <t>0530110056</t>
  </si>
  <si>
    <t>Normah Ahmad</t>
  </si>
  <si>
    <t>0530110048</t>
  </si>
  <si>
    <t>Hazian Bin Mamat</t>
  </si>
  <si>
    <t>0530110055</t>
  </si>
  <si>
    <t>Sambilan</t>
  </si>
  <si>
    <t>Cheong Yew Shun</t>
  </si>
  <si>
    <t>0530110044</t>
  </si>
  <si>
    <t>Mohammad Nuzaihan B. Md Nor</t>
  </si>
  <si>
    <t>0430110011</t>
  </si>
  <si>
    <t>staf UniMAP</t>
  </si>
  <si>
    <t>Nur Hamidah Bt. Abdul Halim</t>
  </si>
  <si>
    <t>0430110012</t>
  </si>
  <si>
    <t>S Niza Bt. Mohammad Bajuri</t>
  </si>
  <si>
    <t>0430110016</t>
  </si>
  <si>
    <t>Amiza Rasmi</t>
  </si>
  <si>
    <t>0430110001</t>
  </si>
  <si>
    <t>Normah Cheman</t>
  </si>
  <si>
    <t>0630410099</t>
  </si>
  <si>
    <t>KPTM</t>
  </si>
  <si>
    <t>Juyana binti A. Wahab</t>
  </si>
  <si>
    <t>0830410244</t>
  </si>
  <si>
    <t>Noor Azira Mohd Noor</t>
  </si>
  <si>
    <t>0430410028</t>
  </si>
  <si>
    <t>Mohd Jeffry bin Radzi</t>
  </si>
  <si>
    <t>1030410472</t>
  </si>
  <si>
    <t>Shaiful Rizam bin Shamsudin</t>
  </si>
  <si>
    <t>0741010217</t>
  </si>
  <si>
    <t>Azmi bin Kamardin</t>
  </si>
  <si>
    <t>0730410168</t>
  </si>
  <si>
    <t xml:space="preserve">Sambilan </t>
  </si>
  <si>
    <t>Kamrosni bin Abdul Razak</t>
  </si>
  <si>
    <t>0630410122</t>
  </si>
  <si>
    <t>Mohd Hasharin Firdaus bin Az'Ri</t>
  </si>
  <si>
    <t>0730410188</t>
  </si>
  <si>
    <t>Husnen Abed</t>
  </si>
  <si>
    <t>IRAQ</t>
  </si>
  <si>
    <t>MSC</t>
  </si>
  <si>
    <t>Ahmed Saleem Oleiwi Al-Khuzaie</t>
  </si>
  <si>
    <t>Mohammed Jasim Mohammed</t>
  </si>
  <si>
    <t>1041710524</t>
  </si>
  <si>
    <t>Muhammad Asyraf Ahmad Zulkifli</t>
  </si>
  <si>
    <t>1030110523</t>
  </si>
  <si>
    <t xml:space="preserve">MSC </t>
  </si>
  <si>
    <t>Mohammad Nuzaihan Md. Noor, Nurhamidah, Uda</t>
  </si>
  <si>
    <t>Citation-Indexed</t>
  </si>
  <si>
    <t>Scopus</t>
  </si>
  <si>
    <t>Prof. Dr. Uda Hashim</t>
  </si>
  <si>
    <t>IEEE International Conference on Semiconductor Electronics, Proceedings, ICSE</t>
  </si>
  <si>
    <t>Prof. Madya Dr. Yarub A-Douri</t>
  </si>
  <si>
    <t>Computational Materials Science</t>
  </si>
  <si>
    <t>Sains Malaysiana</t>
  </si>
  <si>
    <t>Ruslinda A.Rahim</t>
  </si>
  <si>
    <t>Non-citation indexed</t>
  </si>
  <si>
    <t>Mohammad Nuzaihan Md. Noor</t>
  </si>
  <si>
    <t>Nanotechnology</t>
  </si>
  <si>
    <t>International Journal of Nanoelectronics and Materials</t>
  </si>
  <si>
    <t>Nur Hamidah Abdul Halim</t>
  </si>
  <si>
    <t>AIP Conference Proceedings</t>
  </si>
  <si>
    <t>Organic thin film transistor memories with carbon nanodots fabricated by focused ion beam chemical vapor deposition</t>
  </si>
  <si>
    <t>Pressure effect on Si quantum-dot potential</t>
  </si>
  <si>
    <t>Design of digital display system for ISFET pH sensor by using PIC microcontroller unit (MCU)</t>
  </si>
  <si>
    <t>2009 1st Asia Symposium on Quality Electronic Design, ASQED 2009</t>
  </si>
  <si>
    <t>Nano-silver microcavity enhanced UV GaN light emitter</t>
  </si>
  <si>
    <t>International Journal of Nanomanufacturing</t>
  </si>
  <si>
    <t>Statistical design of ultra-thin SiO2 for nanodevices</t>
  </si>
  <si>
    <t>Structural, elastic, electronic, optical and thermal properties of c-SiGe2N4</t>
  </si>
  <si>
    <t>European Physical Journal B</t>
  </si>
  <si>
    <t>FP-APW + lo calculations of the elastic properties in zinc-blende III-P compounds under pressure effects</t>
  </si>
  <si>
    <t>Electronic properties of orthorhombic LiGaS2 and LiGaSe 2</t>
  </si>
  <si>
    <t>Applied Physics A: Materials Science and Processing</t>
  </si>
  <si>
    <t>Defining of vinyl functional organic inorganic hybrid sol gel materials for fabrication of integrated optical circuits.</t>
  </si>
  <si>
    <t>Accepted for Elsevier Journal of Optical Materials</t>
  </si>
  <si>
    <t xml:space="preserve">Optical transmittance of organic inorganic hybrid thin film materials at NIR for photonic waveguide applications. </t>
  </si>
  <si>
    <t>Journal of Non-Crystalline Solids</t>
  </si>
  <si>
    <t>Micropatterning of organic-inorganic hybrid sol gel film with incorporation of chelated titanium alkoxides for fabrication of intergrated optical circuits</t>
  </si>
  <si>
    <t>Journal of Sol-Gel Science and Technology</t>
  </si>
  <si>
    <t>Photochromism of 6-nitro BIPs in organic nanomatrix siloxane system derived from vinylic functional triethoxysilane.</t>
  </si>
  <si>
    <t xml:space="preserve">Journal of Nano Research </t>
  </si>
  <si>
    <t xml:space="preserve">Shallow junction determination and boron profiling using electrochemical capacitance voltage (ECV).  </t>
  </si>
  <si>
    <t>Jurnal Fizik Malaysia</t>
  </si>
  <si>
    <t>Prof Dr. Uda Hashim</t>
  </si>
  <si>
    <t>Design of digital display for ISFET pH sensor by using PIC microcontroller</t>
  </si>
  <si>
    <t>MASAUM Journal of Basic and Applied Sciences</t>
  </si>
  <si>
    <t xml:space="preserve">Design of hand-held ISFET pH meter based on embedded system </t>
  </si>
  <si>
    <t>MASAUM Journal of Computing</t>
  </si>
  <si>
    <t>MASAUM Network</t>
  </si>
  <si>
    <t xml:space="preserve">Investigation of the absorption coefficient, refractive index, energy band gap, and film thickness for Al0.11Ga0.89N, Al0.03Ga0.97N, and GaN by optical transmission method. </t>
  </si>
  <si>
    <t xml:space="preserve">International  Journal Nanoelectronics and Materials </t>
  </si>
  <si>
    <t>Optical properties on rapid densification of SiO2:TiO2 thin film prepared by sol gel-spin coating technique</t>
  </si>
  <si>
    <t>International Journal of Microengineering and Nanoelectronics</t>
  </si>
  <si>
    <t xml:space="preserve">Design and fabrication of quantum dot single electron transistor structure using e-beam nanolithography. </t>
  </si>
  <si>
    <t>International Journal Nanoelectronincs and Materials</t>
  </si>
  <si>
    <t xml:space="preserve">Alignment system in mix and match lithography for realization of nano- and micrometer structures. </t>
  </si>
  <si>
    <t>Serials Publications</t>
  </si>
  <si>
    <t xml:space="preserve">Application of synopsys’ taurus TCAD in developing CMOS fabrication process module. </t>
  </si>
  <si>
    <t xml:space="preserve">International Journal Nanoelectronics and Materials </t>
  </si>
  <si>
    <t>Between multimedia presentation and simulation: new paradigm or new approach in engineering education</t>
  </si>
  <si>
    <t>Electronic and positronic studies of zinc-blend boron phosphide BP under pressure</t>
  </si>
  <si>
    <t>Investigation of the absorption coefficient, refractive index, energy band gap, and film thickness for Al0.11Ga0.89 N, Al0.33 Ga0.97 and GaN by optical transmission method</t>
  </si>
  <si>
    <t>Development of carbon nanotube based biosensor fabrication for medical diagnostics application</t>
  </si>
  <si>
    <t>2010 International Conference on Enabling Science and Nanotechnology, ESciNano 2010 - Proceedings</t>
  </si>
  <si>
    <t>Top-down approach: Fabrication of silicon nanowires using scanning electron microscope based electron beam lithography method and inductively coupled plasma-reactive ion etching</t>
  </si>
  <si>
    <t>An ab initio study of the electronic structure and optical properties of CdS1-xTex alloys</t>
  </si>
  <si>
    <t>Solar Energy</t>
  </si>
  <si>
    <t>A study for optimum productivity yield in 0.16Î¼m mixed of wafer fabrication facility</t>
  </si>
  <si>
    <t>A review on the electrochemical sensors and biosensors composed of nanogaps as sensing material</t>
  </si>
  <si>
    <t>Journal of Optoelectronics and Advanced Materials</t>
  </si>
  <si>
    <t>Theoretical and experimental study towards fabrication of nanogap dielectric biosensor by reversed spacer lithography</t>
  </si>
  <si>
    <t>Aptamer-based biosensor for sensitive PDGF detection using diamond transistor</t>
  </si>
  <si>
    <t>Biosensors and Bioelectronics</t>
  </si>
  <si>
    <t>Quantum dot potential calculation of ZnxCd1-xSe</t>
  </si>
  <si>
    <t>Journal of Materials Science and Engineering</t>
  </si>
  <si>
    <t xml:space="preserve">Optical properties on rapid densification of SiO2:tiO2 thin film prepared by sol gel-spin coating technique. </t>
  </si>
  <si>
    <t xml:space="preserve">Journal of Microengineering and Nanoelectronics </t>
  </si>
  <si>
    <t>Alignment system in mix and match lithography for realization of nano and micrometer structures</t>
  </si>
  <si>
    <t>Journal of Microengineering and Nanoelectronics</t>
  </si>
  <si>
    <t>Dr. Mohd Nazree Derman</t>
  </si>
  <si>
    <t>Primary study on machiability of aluminium matrix composite using WEDM</t>
  </si>
  <si>
    <t xml:space="preserve">International Journal of Engineering and Technology </t>
  </si>
  <si>
    <t>The alignment of carbon nano tube between Aluminum electrodes using AC dielectrophoresis method</t>
  </si>
  <si>
    <t>2011 IEEE Regional Symposium on Micro and Nanoelectronics, RSM 2011 - Programme and Abstracts</t>
  </si>
  <si>
    <t>The characterization study of functionalized multi-wall carbon nanotubes purified by acid oxidation</t>
  </si>
  <si>
    <t>Tiada</t>
  </si>
  <si>
    <t>Polysilicon nanogap capacitive biosensors for the pH detection</t>
  </si>
  <si>
    <t>Colorimetric sensor for label free detection of porcine PCR product (ID: 18)</t>
  </si>
  <si>
    <t>ZnO nanoporous structure growth, optical and structural characterization by aqueous solution route</t>
  </si>
  <si>
    <t>Design and fabrication of nano biologically sensitive field-effect transistor (nano bio-FET) for bio-molecule detection</t>
  </si>
  <si>
    <t>Fabrication and characterization of a-Si micro and nano-gap structure for electrochemical sensor</t>
  </si>
  <si>
    <t>Analysis of Pork Adulteration in Commercial Burgers Targeting Porcine-Specific Mitochondrial Cytochrome B Gene by TaqMan Probe Real-Time Polymerase Chain Reaction</t>
  </si>
  <si>
    <t>Food Analytical Methods</t>
  </si>
  <si>
    <t>Swine-Specific PCR-RFLP Assay Targeting Mitochondrial Cytochrome B Gene for Semiquantitative Detection of Pork in Commercial Meat Products</t>
  </si>
  <si>
    <t>Nanobiosensor for the detection and quantification of specific DNA sequences in degraded biological samples</t>
  </si>
  <si>
    <t>IFMBE Proceedings</t>
  </si>
  <si>
    <t>Polysilicon nanogap formation using size expansion technique for biosensor application</t>
  </si>
  <si>
    <t>Optimization of input process parameters variation on threshold voltage in 45 nm NMOS device</t>
  </si>
  <si>
    <t>International Journal of Physical Sciences</t>
  </si>
  <si>
    <t>5 nm gap via conventional photolithography and pattern-size reduction technique</t>
  </si>
  <si>
    <t>Nanobiosensor for detection and quantification of DNA sequences in degraded mixed meats</t>
  </si>
  <si>
    <t>Journal of Nanomaterials</t>
  </si>
  <si>
    <t>Fabrication of lateral polysilicon gap of less than 50nm using conventional lithography</t>
  </si>
  <si>
    <t>Fabrication and characterization of gold nano-gaps for ssDNA immobilization and hybridization detection</t>
  </si>
  <si>
    <t>Journal of New Materials for Electrochemical Systems</t>
  </si>
  <si>
    <t>Sensitivity of A-549 human lung cancer cells to nanoporous zinc oxide conjugated with Photofrin</t>
  </si>
  <si>
    <t>Lasers in Medical Science</t>
  </si>
  <si>
    <t>Functionalised zinc oxide nanotube arrays as electrochemical sensors for the selective determination of glucose</t>
  </si>
  <si>
    <t>Micro and Nano Letters</t>
  </si>
  <si>
    <t>Nanoparticle sensor for label free detection of swine DNA in mixed biological samples</t>
  </si>
  <si>
    <t>Fabrication and characterization of 50 nm silicon nano-gap structures</t>
  </si>
  <si>
    <t>Science of Advanced Materials</t>
  </si>
  <si>
    <t>Probing the Ph measurement of self-alligned polysilicon nanogap capacitor</t>
  </si>
  <si>
    <t>Advanced Materials Research</t>
  </si>
  <si>
    <t>Low cost diffuser based micropump using pinch actuation</t>
  </si>
  <si>
    <t>Species Authentication Methods in Foods and Feeds: the Present, Past, and Future of Halal Forensics</t>
  </si>
  <si>
    <t>Gold nanoparticle sensor for the visual detection of pork adulteration in meatball formulation</t>
  </si>
  <si>
    <t>Morphological, optical, and Raman characteristics of ZnO nanoflakes prepared via a sol-gel method</t>
  </si>
  <si>
    <t>Physica Status Solidi (A) Applications and Materials</t>
  </si>
  <si>
    <t>Prof. Uda bin Hashim</t>
  </si>
  <si>
    <t>Growth of Cu-Zn5 and Cu5Zn8 intermetallic compounds in the Sn-9Zn/Cu joint during liquid state aging</t>
  </si>
  <si>
    <t>Characterization of porous anodic aluminium oxide film on aluminium templates formed in anodizing process</t>
  </si>
  <si>
    <t>Cik. Nurhamidah binti Abdul Halim</t>
  </si>
  <si>
    <t>P.M. Dr Yarub Al Douri</t>
  </si>
  <si>
    <t>Electronic and positron properties of zinc-blende MgTe, CdTe and their alloy Mg1-xCdxTe</t>
  </si>
  <si>
    <t>Structural and electronic properties of GaNxAs1-x alloys</t>
  </si>
  <si>
    <t>Calculated optical properties of GaX (X = P, As, Sb) under hydrostatic pressure</t>
  </si>
  <si>
    <t>New optical features to enhance solar cell performance based on porous silicon surfaces</t>
  </si>
  <si>
    <t>Applied Surface Science</t>
  </si>
  <si>
    <t>Investigated optical and elastic properties of Porous silicon: Theoretical study</t>
  </si>
  <si>
    <t>Materials and Design</t>
  </si>
  <si>
    <t>Nano and micro porous GaN characterization using image processing method</t>
  </si>
  <si>
    <t>Optik</t>
  </si>
  <si>
    <t>Investigated optical studies of Si quantum dot</t>
  </si>
  <si>
    <t>Stiffness properties of porous silicon nanowires fabricated by electrochemical and laser-induced etching</t>
  </si>
  <si>
    <t>Superlattices and Microstructures</t>
  </si>
  <si>
    <t>Prof Uda</t>
  </si>
  <si>
    <t>UniMAP Intellectual Property Policy</t>
  </si>
  <si>
    <t>UniMAP</t>
  </si>
  <si>
    <t>Polisi dan Garis Panduan Penyelidikan UniMAP</t>
  </si>
  <si>
    <t>PM Dr Yarub Al Douri</t>
  </si>
  <si>
    <t xml:space="preserve"> (Translator to Arabic) “The Quantum Zoo: A Tourist's Guide to the Neverending Universe” by Marcus Chown, 1st edition, </t>
  </si>
  <si>
    <t xml:space="preserve">Arab Scientific Publishers-Beirut and Mohammed bin Rashid AL Maktoum Foundation-Dubai. © 2008 </t>
  </si>
  <si>
    <t xml:space="preserve">ISBN: 978-9953-87-300-8 </t>
  </si>
  <si>
    <t xml:space="preserve">Frontiers of materials from bulk to nano structures,. </t>
  </si>
  <si>
    <t xml:space="preserve"> University Malaysia Perlis, Malaysia</t>
  </si>
  <si>
    <t>ISBN:1985-5761</t>
  </si>
  <si>
    <t xml:space="preserve"> Modeling and simulation of physical properties in semiconductors, © 2010 ISBN: 978-3-8433-6806-3</t>
  </si>
  <si>
    <t xml:space="preserve"> LAP LAMBERT Academic Publishing, Germany.</t>
  </si>
  <si>
    <t>978-3-8433-6806-3</t>
  </si>
  <si>
    <t xml:space="preserve"> (Translator to Arabic) “The fabric of the cosmos: space, time and the texture of reality” by Brian Greene, 1st edition, . © 2010</t>
  </si>
  <si>
    <t>Kuwait Foundation for the Advancement of Science, Kuwait</t>
  </si>
  <si>
    <t>Prof Uda Hashim</t>
  </si>
  <si>
    <t xml:space="preserve">Design and Fabrication of Nanowire-Based Conductance Biosensor using Spacer Patterning Technique. </t>
  </si>
  <si>
    <t>71-80</t>
  </si>
  <si>
    <t>Biosensors.</t>
  </si>
  <si>
    <t>Intech</t>
  </si>
  <si>
    <t>ISBN-978-953-7619-22-2,</t>
  </si>
  <si>
    <t>“Quantum dot modeling of semiconductors”, in: Ali H. Reshak (Editor),   © 2009 pp. 55-70 I</t>
  </si>
  <si>
    <t>55-701</t>
  </si>
  <si>
    <t>Advances in condensed matter physics,</t>
  </si>
  <si>
    <t>Research Signpost, India.</t>
  </si>
  <si>
    <t xml:space="preserve">ISBN: 978-81-308-0336-4 </t>
  </si>
  <si>
    <t>Nurhamidah</t>
  </si>
  <si>
    <t>Proceeding</t>
  </si>
  <si>
    <t>Malaysian Solid State Society</t>
  </si>
  <si>
    <t>KL</t>
  </si>
  <si>
    <t>Prof Dr Uda Hashim</t>
  </si>
  <si>
    <t>Penang</t>
  </si>
  <si>
    <t>Kangar, Perlis</t>
  </si>
  <si>
    <t>nil</t>
  </si>
  <si>
    <t>Kuala Lumpur.</t>
  </si>
  <si>
    <t>China</t>
  </si>
  <si>
    <t>Sanghai, China</t>
  </si>
  <si>
    <t>MOSTI</t>
  </si>
  <si>
    <t>Melaka</t>
  </si>
  <si>
    <t>Dr Mohd Nazree Derman</t>
  </si>
  <si>
    <t>UTM</t>
  </si>
  <si>
    <t>Johor Bahru</t>
  </si>
  <si>
    <t>Langkawi</t>
  </si>
  <si>
    <t>Nanotechnology Development in Malaysia: Current Status and Implementation Strategy. Proceeding . pp. 361-369. 5-6 Dec 08 K Lumpur.</t>
  </si>
  <si>
    <t>361-269</t>
  </si>
  <si>
    <t>International Conference on the Roles of the Humanities and Social Sciences in Engineering 2008. (ICoHSE08)</t>
  </si>
  <si>
    <t xml:space="preserve">Silicon Nitride Gate ISFET Fabrication Based on Four Masks Layers Using Standard MOSFET Technology. </t>
  </si>
  <si>
    <t>578-580</t>
  </si>
  <si>
    <t xml:space="preserve"> International Conference on Semiconductor Electronic 2008 (ICSE2008)</t>
  </si>
  <si>
    <t>Prof Dr Uda Hashim, M. Nuzaihan Md Nor</t>
  </si>
  <si>
    <t xml:space="preserve"> Design and Process Development of Silicon Nanowire-Based DNA Biosensor using Electron Beam Lithography</t>
  </si>
  <si>
    <t>International Conference on Electronic Design 2008 (ICED-2008)</t>
  </si>
  <si>
    <t>Park Royal Hotel, Pulau Pinang</t>
  </si>
  <si>
    <t>Mask Design and Fabrication of LiSFET for Light Sensor Application</t>
  </si>
  <si>
    <t>Design and Fabrication of Nanowire-Based Conductance Biosensor using Spacer Patterning Technique</t>
  </si>
  <si>
    <t>P.M. Dr Yarub Al Douri, Prof Dr Uda Hashim</t>
  </si>
  <si>
    <t>Pressure Effect on Quantum-Dot Potential</t>
  </si>
  <si>
    <t>International Conference on Nanoscience and Nanotechnology 2008 (NANO-SciTech-2008)</t>
  </si>
  <si>
    <t>UiTM, Shah Alam</t>
  </si>
  <si>
    <t>Electrode Design and Planar Uniformity of Anodically Etched Small Area Porous Silicon</t>
  </si>
  <si>
    <t>Organic Thin Film Transistor Memories with Carbon Nanodots Fabricated By Focused Ion Beam Chemical Vapor Deposition</t>
  </si>
  <si>
    <t>Ruslinda A Rahim, Prof Dr Uda Hashim</t>
  </si>
  <si>
    <t xml:space="preserve"> A Silicon-Oxide-Silicon Vertically Separated Electrode Nanogap Device Structure</t>
  </si>
  <si>
    <t>Prof Dr Uda Hashim, M.Nuzaihan</t>
  </si>
  <si>
    <t xml:space="preserve">Nanowire Formation Using Electron Beam Lithography, </t>
  </si>
  <si>
    <t xml:space="preserve"> Photolithography Process For Nanogap Patterning</t>
  </si>
  <si>
    <t xml:space="preserve">CdS Film Thickness Characterization By RF Magnetron Sputtering, </t>
  </si>
  <si>
    <t>Fabrication Of A Nanowire-Based Conductance Biosensor Using Etch-Back Process Lithography</t>
  </si>
  <si>
    <t>Prof Dr Uda Hashim, P.M. Dr Yarub Al-Douri</t>
  </si>
  <si>
    <t xml:space="preserve">Pressure Effect on Si Quantum Dot Potential. </t>
  </si>
  <si>
    <t xml:space="preserve"> Nanowire Conductance Biosensor by Spacer Patterning Lithography Technique for DNA Hybridization Detection: Design and Fabrication Method. </t>
  </si>
  <si>
    <t>International Electronic Manufacturing Technology 2008(IEMT2008).</t>
  </si>
  <si>
    <t xml:space="preserve">The Effect Of Substrate Temperature On The Resistivity Properties Of R.F. Magnetron Sputtering CDS Film. </t>
  </si>
  <si>
    <t>International Conference of Functional Material (ICFM 2008)</t>
  </si>
  <si>
    <t>Shah Alam</t>
  </si>
  <si>
    <t xml:space="preserve"> Fabrication of Silicon-on-insulator vertical electrode nanogap for protein detection. </t>
  </si>
  <si>
    <t>UniMAP-PSU Research Collabration Seminar</t>
  </si>
  <si>
    <t xml:space="preserve"> Mask Design and Fabrication Process Development of the Light Sensing MOSFET (LisFET). </t>
  </si>
  <si>
    <t xml:space="preserve"> Design, Fabrication and Characterization of ISFETs Using N-Well CMOS Technology for pH Measurement. </t>
  </si>
  <si>
    <t xml:space="preserve"> Thermal Aging Study At 150 °C And 200 °C: Gold Ball Bonds To Aluminum Bond Pad. </t>
  </si>
  <si>
    <t>633-640</t>
  </si>
  <si>
    <t>The  7th International Semiconductor Technology Conference (ISTC 2008)</t>
  </si>
  <si>
    <t>633-636</t>
  </si>
  <si>
    <t>Electrochemical Society PV 2008</t>
  </si>
  <si>
    <t xml:space="preserve"> Effect of RF Sputtering and Temperature on the Composition of CdS Thin Film and Growth. </t>
  </si>
  <si>
    <t>Unimap</t>
  </si>
  <si>
    <t>Vol.2. pp 459-462</t>
  </si>
  <si>
    <t>Malaysian Technical University Conferences on Engineering Technology</t>
  </si>
  <si>
    <t xml:space="preserve"> Modeling of Metal-Insulator-Semiconductor for Silicon Nitride ISFET Fabrication. </t>
  </si>
  <si>
    <t>Vol.1, pp 94-96</t>
  </si>
  <si>
    <t xml:space="preserve"> Formation of the Vertical Electrode Nanogap by ICP-RIE and Wet Etching of Buffered Hydrofluoric Acid (HF). </t>
  </si>
  <si>
    <t>Vol.2. pp 278-280</t>
  </si>
  <si>
    <t xml:space="preserve">Electron Beam Resist Optimization. </t>
  </si>
  <si>
    <t>Vol 2. pp 296-303</t>
  </si>
  <si>
    <t xml:space="preserve">Nanogap Gold Electrodes by Spacer Lithography for DNA Hybridization Detection. </t>
  </si>
  <si>
    <t>vol.2 pp 292-295</t>
  </si>
  <si>
    <t xml:space="preserve"> Temperature Sensor based on Barium Strontium Titanate Thick Films Prepared by Sol-Gel Technique. </t>
  </si>
  <si>
    <t>vol2, pp 361-364</t>
  </si>
  <si>
    <t xml:space="preserve">Nanomaterials: Invisible Threats to Human Health. </t>
  </si>
  <si>
    <t>vol 2 pp 281-283</t>
  </si>
  <si>
    <t xml:space="preserve"> Effect of Deposition Rates on Surface Morphology of gold thin films. </t>
  </si>
  <si>
    <t>vol 2. pp 274-277</t>
  </si>
  <si>
    <t xml:space="preserve">Thermal Cycling Analysis of SnAgCu and SnPb Solder Joints Reliability. </t>
  </si>
  <si>
    <t>Vol 1</t>
  </si>
  <si>
    <t>Prof Dr Uda Hashim, M. Nuzaihan M Noor,</t>
  </si>
  <si>
    <t>Nanowire Formation Using Electron Beam Lithography</t>
  </si>
  <si>
    <t>?</t>
  </si>
  <si>
    <t>504-508</t>
  </si>
  <si>
    <t>AIP Conf. Proc. NANOSCIENCE AND NANOTECHNOLOGY: International Conference on Nanoscience and Nanotechnology—2008. June 1, 2009</t>
  </si>
  <si>
    <t xml:space="preserve"> Electrode design and planar uniformity of anodically etched small area porous silicon. </t>
  </si>
  <si>
    <t>161-165</t>
  </si>
  <si>
    <t xml:space="preserve"> Organic Thin Film Transistor Memories with Carbon Nanodots Fabricated by Focused Ion Beam Chemical Vapor Deposition</t>
  </si>
  <si>
    <t>297-301</t>
  </si>
  <si>
    <t xml:space="preserve"> From Nanostructure to Nanosensor Research: INEE, UniMAP Experience.</t>
  </si>
  <si>
    <t>5th Regional Conference on Solid State Science and Technology2009 (RCSSST09)</t>
  </si>
  <si>
    <t>Bayview Hotel Penang</t>
  </si>
  <si>
    <t xml:space="preserve"> A Review of O2 Plasma Based Size Reduction for Nano Electronics Device Fabrication. </t>
  </si>
  <si>
    <t>Proceeding Abstract 25th Regional Conference on Solid State Science and Technology2009 (RCSSST09). pp. 59.</t>
  </si>
  <si>
    <t>Study on The Formation and Effect of Rare Earth Metal Content Film in Mg Alloy with anodic coating</t>
  </si>
  <si>
    <t>Prof Dr Uda Hashim, Nuzaihan Md Noor</t>
  </si>
  <si>
    <t xml:space="preserve">Fabrication of Source and Drain Structures for n-ISFET Application Review of O2 Plasma Based Size Reduction for Nano Electronics Device Fabrication. </t>
  </si>
  <si>
    <t>Proceeding .</t>
  </si>
  <si>
    <t>25th Regional Conference on Solid State Science and Technology2009 (RCSSST09). pp. 83</t>
  </si>
  <si>
    <t>The Effect of Magnesium Elements On The Nanostructure Anodized Aluminium Films.</t>
  </si>
  <si>
    <t>The 25th Regional Conference on Solid State Science and Technology2009 (RCSSST09). pp. 86.</t>
  </si>
  <si>
    <t xml:space="preserve"> A Review of O2 Plasma Based Size Reduction for Nano Electronics Device Fabrication</t>
  </si>
  <si>
    <t xml:space="preserve">The 25th Regional Conference on Solid State Science and Technology2009 (RCSSST09). </t>
  </si>
  <si>
    <t>Prof Dr Uda Hashim, M. Nuzaihan M Noor</t>
  </si>
  <si>
    <t xml:space="preserve"> Fabrication of high Contract Alignment Marks For E-Beam Lithography Using Reactive Ion Etching</t>
  </si>
  <si>
    <t xml:space="preserve"> Fabrication of Interdigitated Nanogap Biosensor for Marker Free Detection. Proceeding Abstract 25th Regional Conference on Solid State Science and Technology2009 (RCSSST09). pp. 109.</t>
  </si>
  <si>
    <t xml:space="preserve"> Design of Digital display System for ISFET pH Sensor by Using PIC Microcontroller Unit (MCU). </t>
  </si>
  <si>
    <t xml:space="preserve"> Effect of Photoinitiators on Photopolymerization of Vinyl-Functional Organic-Inorganic Hybric Sol Gel Materials. </t>
  </si>
  <si>
    <t xml:space="preserve"> SOI Based Biologically Sensitive Field-Effect Transistor (BIO-FET) for Bio Molecule Detection. </t>
  </si>
  <si>
    <t xml:space="preserve"> Simulation of Threshold Voltage for Nonvolatile Memory (NVM) Device Using Sysnopsys TCAD Software. </t>
  </si>
  <si>
    <t xml:space="preserve"> M. Nuzaihan Md Nor, Nur Hamidah Abd Halim, Mohd Hafiz Ismail, Nurul Nadia Azmi, U. Hashim.</t>
  </si>
  <si>
    <t xml:space="preserve"> Controlled fabrication of Silicon nanowires by Electron Beam Lithography and Thermal Oxidation Size Reduction. .</t>
  </si>
  <si>
    <t>Prof Uda and Ruslinda Abd Rahim</t>
  </si>
  <si>
    <t xml:space="preserve">Study of Film Peeling Problem Encountered After Solid Phase Crystallization of PECVD Deposited Amorphous Silicon. </t>
  </si>
  <si>
    <t xml:space="preserve"> Addition of Ca on The Performance of Mg-Mn Anodes by Electrochemical Corrosion Techniques</t>
  </si>
  <si>
    <t xml:space="preserve"> Study Vth Effect of Control Oxide Thickness for Nonvolatile Memory (NVM) Device Using Synopsys TCAD Simulation.</t>
  </si>
  <si>
    <t>Sirim Bhd/UiTM</t>
  </si>
  <si>
    <t>The International Conference on Nanotechnology. (ICONT-2009)</t>
  </si>
  <si>
    <t>Prof Dr Uda Hashim, M. Nuzaihan M Noor, Nurhamidah Abd Halim, Ruslinda Abd Rahim</t>
  </si>
  <si>
    <t xml:space="preserve"> Study and Analysis of Analog Signal Processing for ISFET pH Meter Test Kit by using Analog to Digital Converter (ADC). </t>
  </si>
  <si>
    <t>Prof Dr Uda Hashim,</t>
  </si>
  <si>
    <t xml:space="preserve">Fabrication And Characterization Of Nanogap Gold Electrodes Using Size Reduction Technique For Ss-Dna Immobilization And Hybridization Detection </t>
  </si>
  <si>
    <t xml:space="preserve">Prof Dr Uda Hashim, M. Nuzaihan M Noor, </t>
  </si>
  <si>
    <t xml:space="preserve">Formation of Silicon Nitride gate sensing membrane by Plasma Enhanced Chemical Vapour Deposition (PECVD). </t>
  </si>
  <si>
    <t>Prof Dr Uda Hashim, Ruslinda Abd Rahim</t>
  </si>
  <si>
    <t xml:space="preserve">Optimization and Characterization of 1 Micron Tunnel Window Floating Gate Devices. </t>
  </si>
  <si>
    <t xml:space="preserve"> Biosensor Based on Silicon Nanowire </t>
  </si>
  <si>
    <t xml:space="preserve">Label Free Electrical Detection of DNA Hybridization with Nanometer Gaps Biosensor. </t>
  </si>
  <si>
    <t xml:space="preserve"> Nanogap Biosensor for Medical Diagnostic Using Label Free Detection Technique. </t>
  </si>
  <si>
    <t>Nil</t>
  </si>
  <si>
    <t>69-76</t>
  </si>
  <si>
    <t>The Malaysian International Conferenceon Trends in BioProcess Engineeering 2009</t>
  </si>
  <si>
    <t xml:space="preserve"> Development of Nanogap Automated Permittivity Measurement System for DNA Hybridization Detection Kit.</t>
  </si>
  <si>
    <t>The International Conference of Technical Post Graduate (TechPost09)</t>
  </si>
  <si>
    <t xml:space="preserve"> Implementation Multi Objective Dispatching at Silterra Malaysia</t>
  </si>
  <si>
    <t>EP09-09-06</t>
  </si>
  <si>
    <t>The 11th Electronic Material and Packaging Conference (EMAP 2009)</t>
  </si>
  <si>
    <t xml:space="preserve">Study of the Cycle Time Behavior at Maximum Capacity Utilization in 160nm Mix Wafer Fabrication Facility. </t>
  </si>
  <si>
    <t>EP09-09-05</t>
  </si>
  <si>
    <t>Nanostructured Porous Aluminium Oxide Thin Films Formed in Mixed Solution of H3PO4 and CH3COOH</t>
  </si>
  <si>
    <t>UKM, MOSTI</t>
  </si>
  <si>
    <t>62-63</t>
  </si>
  <si>
    <t xml:space="preserve">The Nanotech Malaysia 2009 </t>
  </si>
  <si>
    <t>Kuala Lumpur Convention Centre, KL</t>
  </si>
  <si>
    <t xml:space="preserve">Fabrication of nanogap Based Dielectric Biosensor for Label-Free DNA Analysis. </t>
  </si>
  <si>
    <t>188-190</t>
  </si>
  <si>
    <t>Nanostructured photoinduced Film Matrix compaction in Unsaturated Alkyl and Aryl-Functional Silsesquaoxane.</t>
  </si>
  <si>
    <t>209-211</t>
  </si>
  <si>
    <t xml:space="preserve"> Impacts of Capital Investment towards Increasing number of Metallization in 180nm CMOS Products.  </t>
  </si>
  <si>
    <t>212-214</t>
  </si>
  <si>
    <t xml:space="preserve">Fowler-Nordheim Tunneling in the Tunnel Barrier of Floating Gate Flash Memory Cell. </t>
  </si>
  <si>
    <t>215-217</t>
  </si>
  <si>
    <t>P.M. Dr Yarub Al-Douri, Prof Dr Uda Hashim</t>
  </si>
  <si>
    <t>Pressure Effect on Si Quantum-Dot Potential</t>
  </si>
  <si>
    <t>pp 11-15</t>
  </si>
  <si>
    <t>Mohammad Nuzaihan Md Noor, Prof Dr Uda Hashim</t>
  </si>
  <si>
    <t>A Silicon-Oxide-Silicon Vertically Separated Electrode Nanogap Device Structure.</t>
  </si>
  <si>
    <t>499-503</t>
  </si>
  <si>
    <t xml:space="preserve"> CdS Film Thickness Characterization By R. F. Magnetron Sputtering</t>
  </si>
  <si>
    <t>253-258</t>
  </si>
  <si>
    <t>Design of Digital Display System for ISFET pH sensor by using PIC Microcontroller Unit (MCU)</t>
  </si>
  <si>
    <t>148-152</t>
  </si>
  <si>
    <t xml:space="preserve"> Int’l Symposium on Quality Electronic Design - Asia (ASQED 2009)</t>
  </si>
  <si>
    <t>From Micro to Nanoelectronics: INEE, UniMAP Experiences</t>
  </si>
  <si>
    <t>The Siam Physic Congress 2009</t>
  </si>
  <si>
    <t>Bangkok</t>
  </si>
  <si>
    <t>Photochromism of 6-nitro BIPs in Hybrid Sol Gel Matrix Derived from Unsaturated Alkyl Functional Triethoxysilane.</t>
  </si>
  <si>
    <t>The First International Conference on Multifunctional, Hybrid and Nanomaterials.</t>
  </si>
  <si>
    <t>france</t>
  </si>
  <si>
    <t>Micropatterning of Organic-Inorganic Hybrid Sol Gel Film with Incorporation of Chelated Titanium Alkoxides for Fabrication of Integrated Optical Circuits.</t>
  </si>
  <si>
    <t>Man-2403 Resist Development for Electron Beam Lithography Process”</t>
  </si>
  <si>
    <t xml:space="preserve">Persidangan Malaysia Technical Universities Conference on Engineering and Technology (MUCEET) 2009 </t>
  </si>
  <si>
    <t>Micro Patterning of MA-N2403 Negative Resists Using Electron Beam Lithography</t>
  </si>
  <si>
    <t>MNS-XAPPS</t>
  </si>
  <si>
    <t>Nanometerials synthesis &amp; Characterization Conference (nMSC 2009)</t>
  </si>
  <si>
    <t>Golden Horses Palace Hotel, KL</t>
  </si>
  <si>
    <t>Nanogaps formation Using Scanning Electron Microscope (SEM) Based E-Beam Lithography (EBL) Technique”</t>
  </si>
  <si>
    <t>Controlled Fabrication of Silicon Nanowires by EBL and Thermal Oxidation Size Reduction</t>
  </si>
  <si>
    <t>25th Regional Conference on Solid State Science &amp; Technology 2009 (RCSSST 09)</t>
  </si>
  <si>
    <t xml:space="preserve"> A Reactive Ion Etching of Metal Oxide Surface Process Model Based on Densitiy Functional Theory Calculations</t>
  </si>
  <si>
    <t>Tokyo Universiti</t>
  </si>
  <si>
    <t>International Conferences Symposium of Electronic Structure Calculation</t>
  </si>
  <si>
    <t>Tokyo University Japan</t>
  </si>
  <si>
    <t xml:space="preserve"> A Reactive Ion Etching of Metal Oxide Surface Process Model Based on Densitiy Functional Theory Calculations.</t>
  </si>
  <si>
    <t xml:space="preserve"> Influence of Anodizing Voltage on Formation of Nanostructured Porous Anodic Aluminium Oxide Thin Film in the Mixed solution of H3PO4 and CH3COOH. </t>
  </si>
  <si>
    <t>Malaysian Metalurgical Conference Conference (MMC 2009)</t>
  </si>
  <si>
    <t>Brasmana Hotel, Kuala</t>
  </si>
  <si>
    <t>Electrochemical Behaviour of of PM Al-Mg Composite Reinforced with Alumina Saffil Short Fibre</t>
  </si>
  <si>
    <t xml:space="preserve">Potentiodynamic Polarisation of Mg-0.22Ca Alloy Containing Minor Element of Aluminium. </t>
  </si>
  <si>
    <t xml:space="preserve"> The Effect of Autocatalysis Copper Coating of SiCp on the microstructure of CuSiCp Composite.</t>
  </si>
  <si>
    <t xml:space="preserve"> Characterization of Co75-HAP produced by powder metallurgy methods </t>
  </si>
  <si>
    <t>Effect of Ni and Cr on the properties of Co Alloy produced by powder metallurgy.</t>
  </si>
  <si>
    <t xml:space="preserve">Mechanical Properties of Various Composition of Aluminum matrix composite. </t>
  </si>
  <si>
    <t xml:space="preserve"> Formation of Nanostructured Porous AAO Film in the Mixture of Phosphorus Acid and Acetic Acid By Anodizing Process. </t>
  </si>
  <si>
    <t>Nanomaterials Synthesis &amp; Characterization Conference (nMSC 2009)</t>
  </si>
  <si>
    <t>Gold Mines Resort KL</t>
  </si>
  <si>
    <t>Nuzaihan</t>
  </si>
  <si>
    <t xml:space="preserve">Nanogaps Formation Using Scanning Electron Microcope (SEM) Based E-Beam Lithography (EBL) Technique. </t>
  </si>
  <si>
    <t xml:space="preserve"> Silicon Nanowire Biosensor for DNA Hybridization Detection. </t>
  </si>
  <si>
    <t xml:space="preserve">Simulation of Programming Current Using F-N Tunnerling Technique for Non-Volatile Memory (NVM) by Synopsis TCAD Software. </t>
  </si>
  <si>
    <t>Prof Dr Uda hashim, Nuzaihan</t>
  </si>
  <si>
    <t>The Development of N-ISFET Gate using Si3N4 as a Sensing Membrane for pH Measurement.</t>
  </si>
  <si>
    <t>Prof Dr Uda Hashim, Nuzaihan</t>
  </si>
  <si>
    <t xml:space="preserve"> Micro Patterning of MA-N2403 Negative Resists Using Electron Beam Lithography.</t>
  </si>
  <si>
    <t xml:space="preserve">Ultrathin Dielectric Development and Characterization Floating gate Devices for Nonvolatile Memory Application. </t>
  </si>
  <si>
    <t xml:space="preserve"> Design and Fabrication of Nanogap Biosensor for Label-Free DNA Analysis.</t>
  </si>
  <si>
    <t>Engineering Postgraduate Conferences 2009</t>
  </si>
  <si>
    <t xml:space="preserve"> Design and Process Develpement of Silicon Nanowire Using Electron Beam Lithography for DNA Hybridization Detection. Prodeeding Abstract Engineering Posgraduate Conference 2009, 18-19 July 2009. pp: 54</t>
  </si>
  <si>
    <t xml:space="preserve"> An overview and modelling floating gate device using concept F-N Tunnelling Engineered Tunnel Barrier. Prodeeding Abstract Engineering Posgraduate Conference 2009, 18-19 July 2009. pp: 53</t>
  </si>
  <si>
    <t>Spacer Patterning Lithography for Nanogap Patterning.</t>
  </si>
  <si>
    <t xml:space="preserve"> Development of Source and Drain Structures fo n-ISFET Application. </t>
  </si>
  <si>
    <t xml:space="preserve"> A Review on the Electrochemical Sensors and Biosensors Composed of Nanogaps as Sensing Material. </t>
  </si>
  <si>
    <t xml:space="preserve">Micropatterning of Vinyl-Functional Sisesquioxane Incorporated with Chelated Titanate Thin Film for Optical Waveguides Applications. </t>
  </si>
  <si>
    <t xml:space="preserve">Development of Portable Ph Meter Testing Kit using In-House Fabricated ISFER for Fruit Ripeness Detection. </t>
  </si>
  <si>
    <t xml:space="preserve">Development of Nanogap Based Dielectric Biosensor For Label-Free Medical Diagnostic Analytical Measurement. </t>
  </si>
  <si>
    <t>UMP</t>
  </si>
  <si>
    <t>Malaysian Technical Universities Conferences on Engineering and Technology (MUCEET 2009)</t>
  </si>
  <si>
    <t>Kuantan Pahang</t>
  </si>
  <si>
    <t xml:space="preserve">Nanogap Biosensor Development for DNA Immobilization and Hybridization Detection. </t>
  </si>
  <si>
    <t xml:space="preserve">Design of Digital Control Frequency Sinusoidal Wave Generator for Dielectric Analyser. </t>
  </si>
  <si>
    <t>Technical Study of Digital Display Using Peripheral Interface Controller (PIC) Microcontroller Based System.</t>
  </si>
  <si>
    <t xml:space="preserve">Man-2403 Resist Development for Electron Beam Lithography Process. </t>
  </si>
  <si>
    <t xml:space="preserve">Pattern Design for Combination of Optical Lithography and Electron Beam Lithography. </t>
  </si>
  <si>
    <t xml:space="preserve">Micropatterning of Organic-Inorganic Hybrid Sol Gel Film with Incorporation of Chelated Titanium Alkoxides for Fabrication of Integrated Optical Circuits. </t>
  </si>
  <si>
    <t>France</t>
  </si>
  <si>
    <t>First International Conferences on Multifunctional, Hybrid and Nanomaterials</t>
  </si>
  <si>
    <t xml:space="preserve"> Alignment Strategy in Mix and Match Process Application. </t>
  </si>
  <si>
    <t>PSU and UniMAP</t>
  </si>
  <si>
    <t>PSU and UniMAP Seminar</t>
  </si>
  <si>
    <t xml:space="preserve"> Design and Fabrication of N-ISFET Using Si3N4/SiO2 Structures for pH Measurement. </t>
  </si>
  <si>
    <t xml:space="preserve">Design of ISFET pH Meter Embedded System. </t>
  </si>
  <si>
    <t xml:space="preserve"> Fabrication of Silicon Based Vertical Electrode Nanogap Biosensor for Protein Detection.</t>
  </si>
  <si>
    <t xml:space="preserve"> The n-ISFET Fabrication using Si3N4 as a Sensing Membrane for Ph Measurement. </t>
  </si>
  <si>
    <t>M.Nuzaihan, Nur Hamidah Abdul Halim, Uda Hashim</t>
  </si>
  <si>
    <t>The 25th Regional Conference on Solid State Science &amp; Technology 2009 (RCSSST 09)</t>
  </si>
  <si>
    <t>Kumpulan Penyelidik UniMAP Hasilkan Teknologi Kesan Kanser.</t>
  </si>
  <si>
    <t>Artikel</t>
  </si>
  <si>
    <t>Bernama</t>
  </si>
  <si>
    <t>Bernama.com</t>
  </si>
  <si>
    <t xml:space="preserve"> UniMAP kesan Kaedah terkini Kesan Kanser.</t>
  </si>
  <si>
    <t>Berita Harian</t>
  </si>
  <si>
    <t>11 November 2010; pp 6</t>
  </si>
  <si>
    <t xml:space="preserve">Berita harian </t>
  </si>
  <si>
    <t xml:space="preserve"> NanoDNA Chip for Portable Halal Product Detection Kit.</t>
  </si>
  <si>
    <t>issue 014; pp 58-63</t>
  </si>
  <si>
    <t>Prospect Malaysia: Malaysia's Premier Higher Education Magazine</t>
  </si>
  <si>
    <t xml:space="preserve"> Nano Biosensor: Untuk pengesanan awal kanser. </t>
  </si>
  <si>
    <t>bil 16, ruangan inovasi dan kreatif,pp 5</t>
  </si>
  <si>
    <t>Berita harian</t>
  </si>
  <si>
    <t>Semiconductor Fabrication Foundry</t>
  </si>
  <si>
    <t>pp6-7</t>
  </si>
  <si>
    <t>Explore UniMAP</t>
  </si>
  <si>
    <t xml:space="preserve">Sub Nanometer Poly-Silicon Gap Structure Formation: Comparison Study Between Size Expansion And Size Reduction. </t>
  </si>
  <si>
    <t>Sirim Bhd.</t>
  </si>
  <si>
    <t>pp. 29</t>
  </si>
  <si>
    <t>Workshop on Advanced Materials Science and Nanotechnology (AMSN 2010 2nd ASEAN-APCTP. .</t>
  </si>
  <si>
    <t xml:space="preserve">Fabrication and Optimization of Polysilicon Nanogap Structure Using Size Expansion Technique for Dielectric Based Nanobiosensor Application. </t>
  </si>
  <si>
    <t>pp. 98.</t>
  </si>
  <si>
    <t xml:space="preserve">Workshop on Advanced Materials Science and Nanotechnology (AMSN 2010 2nd ASEAN-APCTP. </t>
  </si>
  <si>
    <t xml:space="preserve"> Cancer Detection and Screening Techniques Using In-House Fabricated Nanogap Capacitance Biosensor. Workshop on Advanced Materials Science and Nanotechnology (AMSN 2010 2nd ASEAN-APCTP. pp. 99</t>
  </si>
  <si>
    <t>Prof Dr Uda Hashim, M. Nuzaihan, Nur hamidah Abdul Halim, Dr Mohd Nazree Derman</t>
  </si>
  <si>
    <t xml:space="preserve"> A Review on Fabrication of Carbon Nanotube (CNT) Based Biosensor.</t>
  </si>
  <si>
    <t>The International Conference on the Advancement of Materials &amp; Nanotechnology 2 (ICAMN 2010).</t>
  </si>
  <si>
    <t>Prof Dr Uda Hashim, Nurhamidah Abdul Halim</t>
  </si>
  <si>
    <t xml:space="preserve">A Review on Development and Fabrication of Ultrathin Surface Modified Silicon Nitride Sensing Membrane on BIOFET. </t>
  </si>
  <si>
    <t xml:space="preserve"> Industrial Engineering Roles in Semiconductor Fabrication. </t>
  </si>
  <si>
    <t>Persatuan Industri Malaysia</t>
  </si>
  <si>
    <t xml:space="preserve"> The 11th Asia Pacific Industrial Engineering and Management Systems Conference.</t>
  </si>
  <si>
    <t>Managing Demand Variability to Achieve Optimum Cost and Revenu in Wafer Foundry. Proceeding The 11th Asia Pacific Industrial Engineering and Management Systems Conference. pp.245.</t>
  </si>
  <si>
    <t xml:space="preserve">Variability Due to Tool Configurations that Impacts Overall Capacity in the Wafer Fabrication Facility. </t>
  </si>
  <si>
    <t xml:space="preserve">Design and Fabrication of Silicon Nanowire (SiNW) Using Spacer Patterning Lithography Technique for Nano-Biosensor Application. </t>
  </si>
  <si>
    <t>lnternational Conference on Solid State Science and Technology 2010 (RCSSST 2010)</t>
  </si>
  <si>
    <t>Sarawak</t>
  </si>
  <si>
    <t xml:space="preserve"> ZnO Nanoporous growth, Optical and Structural Characterization by Aqueous Solution Route. </t>
  </si>
  <si>
    <t>Mosti</t>
  </si>
  <si>
    <t xml:space="preserve">International Conference of Enabling Science and Technology (ESciNano 2010). </t>
  </si>
  <si>
    <t>Colorimetric Sensor for Label Free Detection of Porcine PCR Product</t>
  </si>
  <si>
    <t xml:space="preserve"> Fabrication and Characterization of a-si micro and Nanogap structure for Electrochemical Sensor. </t>
  </si>
  <si>
    <t xml:space="preserve">Design and Fabrication of Nano Biologically sensitive Field Effect Transistor (Nano Bio-FET) for Bio-Molecule Detection. </t>
  </si>
  <si>
    <t xml:space="preserve">Nanogap Automated Permittivity Measurement System for DNA Hybridization Detection Kit. </t>
  </si>
  <si>
    <t>INEE Annual Colloquem 2010</t>
  </si>
  <si>
    <t>Development Of Anodic Aluminium Oxide (AAO) From Al-Mn Alloys For Microchannel Plates (MCP) Applications</t>
  </si>
  <si>
    <t>Fabrication and Characterization of SOI Based Biologically Sensitive Field-Effect Transistor (Bio-FET) for Bio-Molecule Detection</t>
  </si>
  <si>
    <t>Development and Fabrication of Carbon Nanotube (CNT) Based Biosensor For  Halal Detection.</t>
  </si>
  <si>
    <t xml:space="preserve">Preparation And Surface Modification Of Inorganic Nanomaterials For DNA-Probe Immobilization And Hybridization Detection For Label-free Halal Products Detection Kit.  </t>
  </si>
  <si>
    <t xml:space="preserve"> Development Of Portable Electronic Embedded System pH Meter Test Kit By Using In-House Fabricated ISFET for Fruit Ripness Detection. </t>
  </si>
  <si>
    <t xml:space="preserve">Model Of Fowler-Nordheim Injection Mechanism For Engineered Tunnel Barrier Floating Gate Device. </t>
  </si>
  <si>
    <t>Fabrication And Characterization Of Carbon Nanotube Based Biosensor For Medical Diagnostics Application</t>
  </si>
  <si>
    <t xml:space="preserve">Effects of Viscosity on Uniformity of Titania Incorporated Vinyl-functional Silsesquioxane Thin Films. </t>
  </si>
  <si>
    <t xml:space="preserve">Fabrication of ZnO Nanorods Sensor Using Aquos Chemical Growth Method. </t>
  </si>
  <si>
    <t xml:space="preserve">Fabrication And Characterization Of Polysilicon Nanogap Structure Using Size Expansion Technique For Dielectric Based Nanobiosensor Application. </t>
  </si>
  <si>
    <t xml:space="preserve"> Preparation of In-Vitro for Cancer Detection.  </t>
  </si>
  <si>
    <t>Prof Dr Uda Hashim, Nurhamidah Abdul Halim, Dr Mohd Nazree Derman</t>
  </si>
  <si>
    <t xml:space="preserve">Development And Fabrication of Ultrathin Surface Modified Silicon Nitride Sensing Membrane on BIOFET for DNA Detection. </t>
  </si>
  <si>
    <t xml:space="preserve">Fabrication and Characterization of Nanogap Using Size Reduction Technique for ss_DNA Immobilization and Hybridization Detection. </t>
  </si>
  <si>
    <t xml:space="preserve"> Fabrication And Characterization Of Engineered Tunnel Barrier Floating Gate Device For Non Votile Memory. </t>
  </si>
  <si>
    <t xml:space="preserve">From nanostructure to Nano Biosensor: Institute of Nano Electronic Engineering (INEE), UniMAP Experience. </t>
  </si>
  <si>
    <t>pp 21</t>
  </si>
  <si>
    <t>Seminar National Fizika 2010</t>
  </si>
  <si>
    <t>Semarang Indonesia</t>
  </si>
  <si>
    <t>First principle calculations of structural and electronic properties of GaNxAs1-x alloy. Proceeding World Engineering Congress. Kuching Sarawak.</t>
  </si>
  <si>
    <t>UniMAS</t>
  </si>
  <si>
    <t>World Engineering Congress</t>
  </si>
  <si>
    <t>Kuching , Sarawak</t>
  </si>
  <si>
    <t>A study for Optimum Productivity Yield in 0.16 um mixed of Wafer Fabrication Facility.</t>
  </si>
  <si>
    <t>Persatuan Semikonduktor</t>
  </si>
  <si>
    <t>444-447</t>
  </si>
  <si>
    <t>International Conference Semiconductor Electronic (ICSE2010)</t>
  </si>
  <si>
    <t xml:space="preserve">SOI Based Biologically Sensitive Field Effect Transistor (BIO-FET) By Using Spacer Patterning Lithography Technology. </t>
  </si>
  <si>
    <t xml:space="preserve"> Proceeding</t>
  </si>
  <si>
    <t>UTeM</t>
  </si>
  <si>
    <t>pp 55-59</t>
  </si>
  <si>
    <t>Malaysian Technical Universities Conference on Engineering and Technology (MUCET2010)</t>
  </si>
  <si>
    <t>Virtual Instrumentation of pH Properties and CharacteristicI 58s for ISFET pH Test Kit in Real Time Mode by Using Labview Platform.Malaysian Technical Universities Conference On Engineering and Technology (MUCET2010). 28-29 June Melaka. pp. 529-532</t>
  </si>
  <si>
    <t xml:space="preserve">Proceeding </t>
  </si>
  <si>
    <t>529-532</t>
  </si>
  <si>
    <t>proceeding</t>
  </si>
  <si>
    <t>55-58</t>
  </si>
  <si>
    <t xml:space="preserve"> From Nanostructure to NanoBioChips: INEE, Experience. </t>
  </si>
  <si>
    <t>MESCORP Conference 2010</t>
  </si>
  <si>
    <t>Multimedia University</t>
  </si>
  <si>
    <t>Development of Carbon Nanotube based Biosensor design for Medical Diagnostics Application. Proceeding .</t>
  </si>
  <si>
    <t>ISESCO</t>
  </si>
  <si>
    <t>The 2nd ISESCO International Workshop And Conference On Nanotechnology 2010 (ICWN 2010)</t>
  </si>
  <si>
    <t xml:space="preserve">Pengesan Keranuman Buah. </t>
  </si>
  <si>
    <t>Dewan Bahasa dan Pustaka (DBP)</t>
  </si>
  <si>
    <t>9 -13pp</t>
  </si>
  <si>
    <t>Dewan Kosmik</t>
  </si>
  <si>
    <t xml:space="preserve"> UniMAP bolot empat emas pada MTE.</t>
  </si>
  <si>
    <t>Utusan Melayu Berhad</t>
  </si>
  <si>
    <t>3 Mac 2011</t>
  </si>
  <si>
    <t>KOSMO</t>
  </si>
  <si>
    <t>Siti Fatimah Abdul Rahman</t>
  </si>
  <si>
    <t>NSF</t>
  </si>
  <si>
    <t>2 Tahun</t>
  </si>
  <si>
    <t>SLAI-UNIMAP</t>
  </si>
  <si>
    <t>3 Tahun</t>
  </si>
  <si>
    <t>Foo Kai Long</t>
  </si>
  <si>
    <t>Ruslinda bt Abd Rahim</t>
  </si>
  <si>
    <t>Norhayati</t>
  </si>
  <si>
    <t>Kebangsaan</t>
  </si>
  <si>
    <t>Prof Dr Uda/M. Nuzaihan/Nur Hamidah</t>
  </si>
  <si>
    <t xml:space="preserve">Single Electron Quantum Dot Transistor by PASIDOX Shrinkage Process </t>
  </si>
  <si>
    <t>MOS Transistor</t>
  </si>
  <si>
    <t>Ionic Sensitive Field Effect Transistor (ISFET)</t>
  </si>
  <si>
    <t>Light Sensitive Field Effect Transistor (LISFET)</t>
  </si>
  <si>
    <t>Fabrikasi Nanogap Menggunakan Litografi Pembentukan Spacer</t>
  </si>
  <si>
    <t>Nanogap Sensor for Halal Product Autentication</t>
  </si>
  <si>
    <t>PT/3308/UniMAP/09</t>
  </si>
  <si>
    <t>Nanowire Biosensor for DNA Immobilization &amp; Hybridization Detection</t>
  </si>
  <si>
    <t>PT/3303/UniMAP/09</t>
  </si>
  <si>
    <t>ISFET for Harumanis Ripeness Detection</t>
  </si>
  <si>
    <t>Nano Structure Patterning using Conventional Optical Lithography</t>
  </si>
  <si>
    <t>PT/3213/UniMAP/09</t>
  </si>
  <si>
    <t>Nano-Biochip By Size Expansion Technique</t>
  </si>
  <si>
    <t>Understanding DNA Biomolecule for Lab-On-Chip</t>
  </si>
  <si>
    <t>Carbon Nanotube Introduction, Characterization and Application</t>
  </si>
  <si>
    <t>25 Julai 2011</t>
  </si>
  <si>
    <t>Nanotechnology Measurement Solutions and Applications</t>
  </si>
  <si>
    <t>BGM Dr Meyya Meyyapan: From Nano Structure to Systems</t>
  </si>
  <si>
    <t>6~7 Jan 2010</t>
  </si>
  <si>
    <t>Nano Lithography by E-Beam Lithography</t>
  </si>
  <si>
    <t>Nano Materials Workshop</t>
  </si>
  <si>
    <t>Micro Electronic Semiconductor Course</t>
  </si>
  <si>
    <t>Clean room course</t>
  </si>
  <si>
    <t>JTM MARA Tenaga Pengajar dalam Program 5-Day Introductory Course on Microelectronic Fabricaton – Jabatan Tenaga Manusia ( Co Organizer)</t>
  </si>
  <si>
    <t>(2010) 1 bulan</t>
  </si>
  <si>
    <t>KKTM BERANANG Penganjur dan Tenaga Pengajar bagi Bengkel MARA Basic Microelectronic Fabrication Program</t>
  </si>
  <si>
    <t>(2009) 2 bulan</t>
  </si>
  <si>
    <t>INSEP PROGRAM Tenaga Pengajar dalam Program 5-Day Introductory Course on Microelectronic Fabricaton – Jabatan Tenaga Manusia (Co Organizer)</t>
  </si>
  <si>
    <t>2006~2009</t>
  </si>
  <si>
    <t>BioNexus Partners Programme (MOSTI)</t>
  </si>
  <si>
    <t>Biotech Corp</t>
  </si>
  <si>
    <t>Pusat Kecemerlangan NanoMalaysia</t>
  </si>
  <si>
    <t>Peralatan Makmal</t>
  </si>
  <si>
    <t>Advanced Technolab</t>
  </si>
  <si>
    <t>Pembayaran Yuran Seminar</t>
  </si>
  <si>
    <t>JEOL</t>
  </si>
  <si>
    <t xml:space="preserve">Peralatan Wafer scribber </t>
  </si>
  <si>
    <t>Buku Penyelidikan</t>
  </si>
  <si>
    <t>Adscitech Sdn bhd</t>
  </si>
  <si>
    <t>BGM DVP Dr Meyya Meyyappan</t>
  </si>
  <si>
    <t>Seminar/Workshop</t>
  </si>
  <si>
    <t>Semua felo</t>
  </si>
  <si>
    <t>Seperti Senarai</t>
  </si>
  <si>
    <t>1 Tahun</t>
  </si>
  <si>
    <t>Antarabangsa</t>
  </si>
  <si>
    <t>South Bohemia University, Czech Republic</t>
  </si>
  <si>
    <t>Seminar</t>
  </si>
  <si>
    <t>BGM DVP Ali Hussain Reshak</t>
  </si>
  <si>
    <t>BioNexus Parteners Programme</t>
  </si>
  <si>
    <t>Penyelengaraan makmal</t>
  </si>
  <si>
    <t>2010: Member of Malaysia Nanotechnology Association</t>
  </si>
  <si>
    <t>Prof Madya Yarub Al Douri</t>
  </si>
  <si>
    <t>Ordinary</t>
  </si>
  <si>
    <t>Yearly</t>
  </si>
  <si>
    <t>National</t>
  </si>
  <si>
    <t>2009: Member of Malaysian Solid State Science and Technology Society – Malaysia</t>
  </si>
  <si>
    <t>2009: Member of Institute of Materials Malaysia - Malaysia</t>
  </si>
  <si>
    <t>2009: Member of American Chemical Society - USA</t>
  </si>
  <si>
    <t>2007: Member of Arab Union for Astronomy and Space Sciences - Jordan</t>
  </si>
  <si>
    <t>2003: Member of Materials Research Society - Singapore</t>
  </si>
  <si>
    <t>2001: Member of Algerian Association for Physics - Algeria</t>
  </si>
  <si>
    <t>1999: Member of Computational Materials Science Group (CCP3) - UK</t>
  </si>
  <si>
    <t>1991: Member of Iraqi Association for Physics and Mathematics - Iraq</t>
  </si>
  <si>
    <t>Members (41618728), IEEE (Institute Electrical, Electronic Engineer)</t>
  </si>
  <si>
    <t>Prof dr Uda Hashim</t>
  </si>
  <si>
    <t>2003~2005</t>
  </si>
  <si>
    <t xml:space="preserve"> Malaysia Solid State Society (MASS)</t>
  </si>
  <si>
    <t>FELLOW and Life Member (252),</t>
  </si>
  <si>
    <t>Since 2005</t>
  </si>
  <si>
    <t>IPM (Institute Physics Malaysia)</t>
  </si>
  <si>
    <t>Member (AM77090320), IANT (International Assocation of nanotechnology, Inc)</t>
  </si>
  <si>
    <t xml:space="preserve">Life Members (1179), </t>
  </si>
  <si>
    <t>2007~2008</t>
  </si>
  <si>
    <t xml:space="preserve"> Malaysian Association of Creativity and Innovation (MACRI).</t>
  </si>
  <si>
    <t>Life Member,</t>
  </si>
  <si>
    <t>Since 2007</t>
  </si>
  <si>
    <t>Malaysia Society for Engineering and Technology (mSET)</t>
  </si>
  <si>
    <t>Member (00054),</t>
  </si>
  <si>
    <t>Since 2008</t>
  </si>
  <si>
    <t>Malaysia Nanotechnology Association (MNA)</t>
  </si>
  <si>
    <t xml:space="preserve">Vice President, </t>
  </si>
  <si>
    <t>Since 2009</t>
  </si>
  <si>
    <t>Nanoteknologi Kebangsaan (JKI Nano)</t>
  </si>
  <si>
    <t xml:space="preserve">Ahli Jawatankuasa Induk </t>
  </si>
  <si>
    <t>Board of Engineers Malaysia (BEM).</t>
  </si>
  <si>
    <t>M. Nuzaihan</t>
  </si>
  <si>
    <t>Since 2004</t>
  </si>
  <si>
    <t>Malaysia Solid State Science and technology Society (MASS).</t>
  </si>
  <si>
    <t>Since 2006</t>
  </si>
  <si>
    <t>Dr Nazree Derman</t>
  </si>
  <si>
    <t>American Chemical Society</t>
  </si>
  <si>
    <t>Malaysian Nuclear Society-XAPPS</t>
  </si>
  <si>
    <t>Life Membership</t>
  </si>
  <si>
    <t>Malaysian Microscopy Society</t>
  </si>
  <si>
    <t>JENESYS-Quantum Electronic Design Course Applied Physics on Quantum Electronic Design Osaka University</t>
  </si>
  <si>
    <t>Biasiswa</t>
  </si>
  <si>
    <t>BioNexus Partners Programme</t>
  </si>
  <si>
    <t>Anugerah</t>
  </si>
  <si>
    <t>Prof Dr Uda</t>
  </si>
  <si>
    <t>Mikro/Nanofabrication Cleanroom</t>
  </si>
  <si>
    <t>ISO 17025</t>
  </si>
  <si>
    <t>OSHA</t>
  </si>
  <si>
    <t>INEE/PPK Mikroelektronik</t>
  </si>
  <si>
    <t>Four Point Probe</t>
  </si>
  <si>
    <t>Mask Aligner</t>
  </si>
  <si>
    <t>Microwave Oven</t>
  </si>
  <si>
    <t>Scanning Electron Microscope (SEM)</t>
  </si>
  <si>
    <t>Atomic Force Microscope</t>
  </si>
  <si>
    <t>IC-CV Tester</t>
  </si>
  <si>
    <t>Mini SIM</t>
  </si>
  <si>
    <t>XRD</t>
  </si>
  <si>
    <t>1. Peringkat Pengajian PhD atau Masters</t>
  </si>
  <si>
    <r>
      <t xml:space="preserve">2. Jenis pengajian: </t>
    </r>
    <r>
      <rPr>
        <i/>
        <sz val="12"/>
        <rFont val="Arial"/>
        <family val="2"/>
      </rPr>
      <t>Mixed Mode</t>
    </r>
    <r>
      <rPr>
        <sz val="12"/>
        <rFont val="Arial"/>
        <family val="2"/>
      </rPr>
      <t xml:space="preserve"> atau Penyelidikan</t>
    </r>
  </si>
  <si>
    <t>3. Status pengajian: Penuh masa atau separuh masa</t>
  </si>
  <si>
    <t xml:space="preserve">4. Jenis pembiayaan: Sendiri atau nyatakan agensi pembiaya (bahan bukti: Surat Pembiayaan Pengajian) </t>
  </si>
  <si>
    <t xml:space="preserve">LAMPIRAN 4: SENARAI KAKITANGAN BUKAN AKADEMIK YANG TERLIBAT DALAM PENYELIDIKAN </t>
  </si>
  <si>
    <t>Susun ikut tahun lantikan dan nama mengikut abjad</t>
  </si>
  <si>
    <t>NO. ID STAF</t>
  </si>
  <si>
    <t>JAWATAN</t>
  </si>
  <si>
    <t>TEMPOH PENGALAMAN</t>
  </si>
  <si>
    <r>
      <t xml:space="preserve">1. Jawatan: Research Support Staff/Technical Support Staff/RO/RA (bagi RO/RA adalah </t>
    </r>
    <r>
      <rPr>
        <b/>
        <sz val="12"/>
        <rFont val="Arial"/>
        <family val="2"/>
      </rPr>
      <t xml:space="preserve">TIDAK </t>
    </r>
    <r>
      <rPr>
        <sz val="12"/>
        <rFont val="Arial"/>
        <family val="2"/>
      </rPr>
      <t>termasuk pelajar pascasiswazah)</t>
    </r>
  </si>
  <si>
    <t xml:space="preserve">2. Pengalaman : Bilangan tahun bertugas </t>
  </si>
  <si>
    <t>SECTION A: QUALITY AND QUANTITY OF RESEARCHERS</t>
  </si>
  <si>
    <t>LAMPIRAN 5: GERAN PENYELIDIKAN (termasuk penyelidikan kontrak)</t>
  </si>
  <si>
    <r>
      <t xml:space="preserve">BAHAN BUKTI: </t>
    </r>
    <r>
      <rPr>
        <sz val="12"/>
        <rFont val="Arial"/>
        <family val="2"/>
      </rPr>
      <t>Surat Kelulusan Geran Penyelidikan</t>
    </r>
  </si>
  <si>
    <t>NAMA PENYELIDIK (UTAMA) 
*(dalaman / luaran)</t>
  </si>
  <si>
    <t>NAMA AHLI PENYELIDIK *(dalaman / luaran)</t>
  </si>
  <si>
    <t>TARIKH MULA</t>
  </si>
  <si>
    <t>TARIKH TAMAT</t>
  </si>
  <si>
    <t>JUMLAH PEMBIAYAAN 
(RM)</t>
  </si>
  <si>
    <t>AGENSI PEMBIAYA</t>
  </si>
  <si>
    <t>JUMLAH PERBELANJAAN
(RM)</t>
  </si>
  <si>
    <r>
      <t xml:space="preserve">1. Nama Penyelidik Utama dan Nama Ahli Penyelidik: Nyatakan sama ada Penyelidik Utama (PI) dan ahli penyelidik adalah dari </t>
    </r>
    <r>
      <rPr>
        <b/>
        <sz val="12"/>
        <rFont val="Arial"/>
        <family val="2"/>
      </rPr>
      <t xml:space="preserve">DALAMAN </t>
    </r>
    <r>
      <rPr>
        <sz val="12"/>
        <rFont val="Arial"/>
        <family val="2"/>
      </rPr>
      <t xml:space="preserve">atau </t>
    </r>
    <r>
      <rPr>
        <b/>
        <sz val="12"/>
        <rFont val="Arial"/>
        <family val="2"/>
      </rPr>
      <t>LUARAN</t>
    </r>
  </si>
  <si>
    <r>
      <t xml:space="preserve">* </t>
    </r>
    <r>
      <rPr>
        <b/>
        <sz val="12"/>
        <rFont val="Arial"/>
        <family val="2"/>
      </rPr>
      <t xml:space="preserve">DALAMAN </t>
    </r>
    <r>
      <rPr>
        <sz val="12"/>
        <rFont val="Arial"/>
        <family val="2"/>
      </rPr>
      <t>merujuk kepada ahli akademik / penyelidik dari CoE</t>
    </r>
  </si>
  <si>
    <r>
      <t xml:space="preserve">* </t>
    </r>
    <r>
      <rPr>
        <b/>
        <sz val="12"/>
        <rFont val="Arial"/>
        <family val="2"/>
      </rPr>
      <t>LUARAN</t>
    </r>
    <r>
      <rPr>
        <sz val="12"/>
        <rFont val="Arial"/>
        <family val="2"/>
      </rPr>
      <t xml:space="preserve"> merujuk kepada ahli akademik / penyelidik selain dari CoE. </t>
    </r>
  </si>
  <si>
    <t xml:space="preserve">  Jika Penyelidik Utama (PI) dan ahli penyelidik adalah dari LUARAN, sila nyatakan fakulti/ agensi/ institut beliau.</t>
  </si>
  <si>
    <t>2. Kategori: kebangsaan, swasta atau antarabangsa</t>
  </si>
  <si>
    <r>
      <t xml:space="preserve"> * </t>
    </r>
    <r>
      <rPr>
        <b/>
        <sz val="12"/>
        <rFont val="Arial"/>
        <family val="2"/>
      </rPr>
      <t>Geran universiti</t>
    </r>
    <r>
      <rPr>
        <sz val="12"/>
        <rFont val="Arial"/>
        <family val="2"/>
      </rPr>
      <t xml:space="preserve"> adalah termasuk tabung penyelidikan dan dana Universiti Penyelidikan</t>
    </r>
  </si>
  <si>
    <r>
      <t xml:space="preserve"> * </t>
    </r>
    <r>
      <rPr>
        <b/>
        <sz val="12"/>
        <rFont val="Arial"/>
        <family val="2"/>
      </rPr>
      <t xml:space="preserve">Geran nasional </t>
    </r>
    <r>
      <rPr>
        <sz val="12"/>
        <rFont val="Arial"/>
        <family val="2"/>
      </rPr>
      <t>adalah termasuk geran oleh badan kerajaan/ berkanun selain universiti dan pihak swasta/industri dalam negara</t>
    </r>
  </si>
  <si>
    <t>3. Jenis: Geran atau penyelidikan kontrak</t>
  </si>
  <si>
    <r>
      <t>LAMPIRAN 6: ANUGERAH/PENGIKTIRAFAN/</t>
    </r>
    <r>
      <rPr>
        <b/>
        <i/>
        <sz val="16"/>
        <rFont val="Arial"/>
        <family val="2"/>
      </rPr>
      <t>STEWARDSHIP</t>
    </r>
  </si>
  <si>
    <r>
      <t xml:space="preserve">BAHAN BUKTI: </t>
    </r>
    <r>
      <rPr>
        <sz val="12"/>
        <rFont val="Arial"/>
        <family val="2"/>
      </rPr>
      <t>Salinan sijil anugerah/ dokumen sokongan yang berkaitan</t>
    </r>
  </si>
  <si>
    <t>NAMA PENERIMA</t>
  </si>
  <si>
    <t>NAMA ANUGERAH</t>
  </si>
  <si>
    <t xml:space="preserve">PERINGKAT </t>
  </si>
  <si>
    <t>TAHUN MENERIMA ANUGERAH</t>
  </si>
  <si>
    <t>1. Nama Penerima: Nama CoE atau staf akademik yang menerima anugerah</t>
  </si>
  <si>
    <t>2. Peringkat: Universiti/ Negeri/ Kebangsaan/ Antarabangsa</t>
  </si>
  <si>
    <t>Elley Nadia binti Elliazri</t>
  </si>
  <si>
    <t>0401114</t>
  </si>
  <si>
    <t>Pegawai Tadbir</t>
  </si>
  <si>
    <t>2 tahun</t>
  </si>
  <si>
    <t>Muhamad Emi Azri bin Shohini</t>
  </si>
  <si>
    <t>0401243</t>
  </si>
  <si>
    <t>B.Sc</t>
  </si>
  <si>
    <t>Pegawai Sains</t>
  </si>
  <si>
    <t>Jasni bin Mohamed Ismail</t>
  </si>
  <si>
    <t>0401245</t>
  </si>
  <si>
    <t>B.Eng</t>
  </si>
  <si>
    <t>Pegawai Latihan Vokasional</t>
  </si>
  <si>
    <t>Mohammad Isa Ahmad Azan</t>
  </si>
  <si>
    <t>B. Eng</t>
  </si>
  <si>
    <t>Nurshamira binti Shohaimi</t>
  </si>
  <si>
    <t>0401227</t>
  </si>
  <si>
    <t>Sijil Politeknik</t>
  </si>
  <si>
    <t>Juruteknik</t>
  </si>
  <si>
    <t>Hasrul Hisham Che Ahmad</t>
  </si>
  <si>
    <t>KPT</t>
  </si>
  <si>
    <t>SLAB-UNIMAP</t>
  </si>
  <si>
    <t>Since 2009 (expired)</t>
  </si>
  <si>
    <t>Dr Fauzan Khairi Che Harun, Dr Leow Pei Ling, Dr Rashidah Arsat, Dr Mohd Nazree Derman, Najmee Aliff Che Harun</t>
  </si>
  <si>
    <t>Geran</t>
  </si>
  <si>
    <t>Design and Fabrication Of Nanogap Based Dielectric Biosensor for DNA Label-Free Detection (9006-00010)</t>
  </si>
  <si>
    <t>MOSTI - MOA</t>
  </si>
  <si>
    <t>Prof Uda hashim</t>
  </si>
  <si>
    <t>Development Of CMOS ISFET Based Ph Sensor Test Kit For Harumanis Ripeness Detection Application (9006-00007)</t>
  </si>
  <si>
    <t>MOSTI - SC FUND</t>
  </si>
  <si>
    <t>INSENTIF JURNAL PENYELIDIKAN 2010 (9007-00009)</t>
  </si>
  <si>
    <t>Geran Universiti</t>
  </si>
  <si>
    <t>MOSTI - FRGS</t>
  </si>
  <si>
    <t>Top Down Nano Grant. Nano Diagnostic Chips for Single Bio-Molecule Label Free Detection</t>
  </si>
  <si>
    <t>Fundamental study of Electrical Behaviour of Fabricated ZnO Nanowire Gas Sensor for Different Agarwood Oil Grades</t>
  </si>
  <si>
    <t>MOSTI-FRGS</t>
  </si>
  <si>
    <t>The Study of Thermal Oxidation Process For Size Expansion Towards Naogap Structures Formation For Nano Biosensor Fabrication</t>
  </si>
  <si>
    <t>Mohammad Nuzaihan Md Nor</t>
  </si>
  <si>
    <t>DNA Label-Free Detection using Carbon Nanotube FET (9005-00043)</t>
  </si>
  <si>
    <t>Farication of Silicon Nanowires using Size Reduction Method (STG 9001-00099)</t>
  </si>
  <si>
    <t>Prof Dr Uda Hashim, Dr Mohd Nazree Derman, Nur Hamidah Abdul Halim</t>
  </si>
  <si>
    <t xml:space="preserve">Synthesis and Characterizaton of Carbon Nanotubes Using Low Temperature Chemical Vapour for Biosensor Application </t>
  </si>
  <si>
    <t>NUR HAMIDAH BINTI ABDUL HALIM</t>
  </si>
  <si>
    <t>Ruslinda Ab. Rahim, Uda Hashim, Mohammad Nuzaihan Md Nor</t>
  </si>
  <si>
    <t>Development of Carbon Nanotube (CNT) based biosensor for Halal Detection (9006-00009)</t>
  </si>
  <si>
    <t>MOSTI - Ministry of Agriculture</t>
  </si>
  <si>
    <t>Development and Fabrication of BIOFET with CMOS Compatible Sensing Membrane (9003-00203)</t>
  </si>
  <si>
    <t>Optimization of BIOFET Fabrication for DNA Detection (9001-00162)</t>
  </si>
  <si>
    <t>1/8//2009</t>
  </si>
  <si>
    <t>Fundamental Studies Of Sythesis Nanostructures porous Aluminium Oxide Thin Film On Aluminium Alloys By Using H3PO4 And CH3COOH (9003-00199)</t>
  </si>
  <si>
    <t>Seed Money Grant</t>
  </si>
  <si>
    <t>Dr. Yarub K.A. Al Douri</t>
  </si>
  <si>
    <t>INSENTIF JURNALPENYELIDIKAN 2010 (9007-00002)</t>
  </si>
  <si>
    <t>Electronic And Positron Study Of Ternary And Quarternary Alloys (9001-00073)</t>
  </si>
  <si>
    <t>Development of Nano DNA Lab On Chip Diagnostic System For E. Coli Pathogen Detection</t>
  </si>
  <si>
    <t>25/6/2012</t>
  </si>
  <si>
    <t>24/6/2014</t>
  </si>
  <si>
    <t xml:space="preserve">PhD </t>
  </si>
  <si>
    <t>SECTION B: QUALITY AND QUANTITY OF RESEARCHERS</t>
  </si>
  <si>
    <t>LAMPIRAN 7: PENERBITAN JURNAL</t>
  </si>
  <si>
    <r>
      <rPr>
        <b/>
        <sz val="12"/>
        <color indexed="8"/>
        <rFont val="Arial"/>
        <family val="2"/>
      </rPr>
      <t>BAHAN BUKTI:</t>
    </r>
    <r>
      <rPr>
        <sz val="12"/>
        <color indexed="8"/>
        <rFont val="Arial"/>
        <family val="2"/>
      </rPr>
      <t xml:space="preserve"> Senarai penerbitan jurnal dan disertakan nama </t>
    </r>
    <r>
      <rPr>
        <i/>
        <sz val="12"/>
        <color indexed="8"/>
        <rFont val="Arial"/>
        <family val="2"/>
      </rPr>
      <t xml:space="preserve">citation-index </t>
    </r>
    <r>
      <rPr>
        <sz val="12"/>
        <color indexed="8"/>
        <rFont val="Arial"/>
        <family val="2"/>
      </rPr>
      <t>bagi jurnal yang tersenarai</t>
    </r>
  </si>
  <si>
    <t>NAMA JURNAL</t>
  </si>
  <si>
    <t>STATUS JURNAL</t>
  </si>
  <si>
    <t>TIER</t>
  </si>
  <si>
    <t>PANGKALAN DATA</t>
  </si>
  <si>
    <t>FAKTOR IMPAK</t>
  </si>
  <si>
    <t>CITATION</t>
  </si>
  <si>
    <t>Proceedings of the IEEE/CPMT International Electronics Manufacturing Technology (IEMT) Symposium</t>
  </si>
  <si>
    <t>International Journal of Mechanical and Materials Engineering</t>
  </si>
  <si>
    <t>Microelectronics Journal</t>
  </si>
  <si>
    <t>Design and process development of silicon nanowire based DNA biosensor using electron beam lithography</t>
  </si>
  <si>
    <t>2008 International Conference on Electronic Design, ICED 2008</t>
  </si>
  <si>
    <t>Mask design and fabrication of LiSFET for light sensor application</t>
  </si>
  <si>
    <t>Characterization of intermetallic growth of gold ball bonds on aluminum bond pads</t>
  </si>
  <si>
    <t>Nanowire conductance biosensor by spacer patterning lithography technique for DNA hybridization detection: Design and fabrication method</t>
  </si>
  <si>
    <t>Silicon nitride gate ISFET fabrication based on four mask layers using standard MOSFET technology</t>
  </si>
  <si>
    <t>Design and fabrication of Nanowire-based conductance biosensor using spacer patterning technique</t>
  </si>
  <si>
    <t>Thermal aging study at 150 Â°C and 200 Â°C: Gold ball bonds to aluminum bond pad</t>
  </si>
  <si>
    <t>Proceedings - Electrochemical Society</t>
  </si>
  <si>
    <t>A simple oxidation technique for quantum dot dimension shrinkage and tunnel barriers generation</t>
  </si>
  <si>
    <t>Fabrication and characterization of Si quantum dots and SiO2 tunnel barriers grown by a controlled oxidation process</t>
  </si>
  <si>
    <t>Optical investigations using ultra-soft pseudopotential calculations of Si0.5Ge0.5 alloy</t>
  </si>
  <si>
    <t>Solid State Communications</t>
  </si>
  <si>
    <t>Swift heavy ion effects in gallium nitride</t>
  </si>
  <si>
    <t>Chemoenzymatic and microbial dynamic kinetic resolutions</t>
  </si>
  <si>
    <t>Chirality</t>
  </si>
  <si>
    <t>Development of nanogap automated permittivity measurement system for DNA hybridization detection kit</t>
  </si>
  <si>
    <t>International Conference for Technical Postgraduates 2009, TECHPOS 2009</t>
  </si>
  <si>
    <t>A silicon-oxide-silicon vertically separated electrode nanogap device structure</t>
  </si>
  <si>
    <t>CdS film thickness characterization by R.F. magnetron sputtering</t>
  </si>
  <si>
    <t>Nanowire formation using electron beam lithography</t>
  </si>
  <si>
    <t>Electrode design and planar uniformity of anodically etched small area porous silicon</t>
  </si>
  <si>
    <t>Prof. Dr. Uda Bin Hashim</t>
  </si>
  <si>
    <t>Lab-On-A-Chip Nanogap Device for Label-Free Detection</t>
  </si>
  <si>
    <t xml:space="preserve">SIIF Seoul, Korea 2011 </t>
  </si>
  <si>
    <t>Zinc Oxide Nano Based-sensor  for Medical Appliances</t>
  </si>
  <si>
    <t>Nano-Bio-Probe for Label Free Detection of Thermo Stable Pork DNA-Markers in Processes Foods and Mixed Meats for Halal Authentication</t>
  </si>
  <si>
    <t>Bio Malaysia 2011</t>
  </si>
  <si>
    <t>Mask Aligner for Education and Research</t>
  </si>
  <si>
    <t>PECIPTA 2011</t>
  </si>
  <si>
    <t>Precision ISFET</t>
  </si>
  <si>
    <t>Size Expansion Lithography for Lab-On-A-Chip</t>
  </si>
  <si>
    <t>ZnO Nanoporous for Sensing Applications</t>
  </si>
  <si>
    <t xml:space="preserve">Ameliorate Solar Cell Performance Based On Porous Silicon </t>
  </si>
  <si>
    <t>Gold Nanoparticle Sensor For The Visual Detection of Pork Adulteration in Meatball</t>
  </si>
  <si>
    <t>Ekspo R&amp;D UPM 2011</t>
  </si>
  <si>
    <t>Size Reduction Technique For Lab-On-A-Chip Fabrication</t>
  </si>
  <si>
    <t>ITEX 2011</t>
  </si>
  <si>
    <t>Mask Aligner for Education. Low Cost Tool For High Tech Learning</t>
  </si>
  <si>
    <t>Chemical Field Effect Transistor</t>
  </si>
  <si>
    <t>Edge Transfer Lithography for Nano Electronic Application</t>
  </si>
  <si>
    <t>Anugerah Kecemerlangan Penyelidikan UniMAP 2011</t>
  </si>
  <si>
    <t>Fabrication and Characterization of Nanogap Using Size Reduction Technique For DNA Immobilization And Hybridization Detection</t>
  </si>
  <si>
    <t>Nano Biochip by Size Expansion Technique for Label Free Detection</t>
  </si>
  <si>
    <t>MTE 2011</t>
  </si>
  <si>
    <t>Projek Penyelidikan Terbaik untuk FRGS (Kategori Teknologi dan Kejuruteraan)</t>
  </si>
  <si>
    <t>Gold Award (Nano Bio Chip by Size Expantion Technique for Bio Molecule Detection)</t>
  </si>
  <si>
    <t xml:space="preserve">MTE 2010 </t>
  </si>
  <si>
    <t>Best Biotechnology Award (JIJA Award)</t>
  </si>
  <si>
    <t>Award and Special Award for Best of The Best (DNA Immobilization and Hybridization Detector)</t>
  </si>
  <si>
    <t>Expo R&amp;D UniMAP 2010</t>
  </si>
  <si>
    <t>Gold Award (Mask Aligner for Education)</t>
  </si>
  <si>
    <t>Gold Award (Hybrid Nanobio-probe For Label Free Detection OF Pork DNA in Mixed Biological samples)</t>
  </si>
  <si>
    <t>Gold Award (High Precision ISFET Based pH Meter Test Kit)</t>
  </si>
  <si>
    <t>Gold Award (Polysilicon Nanogap Structure Formation Using Size Expanision Technique)</t>
  </si>
  <si>
    <t>Gold Award (Polysilicon Nanogap Structure Formation using Size Reduction Technique)</t>
  </si>
  <si>
    <t>Silver Award (50nm Silicon Nanogap for Nanoelectronic and Biomedical Devices)</t>
  </si>
  <si>
    <t>Silver Award (Development of SOI Based Biologically Sensitive Field-Effect Transistor (Bio-FET) for Bio-Medical Application)</t>
  </si>
  <si>
    <t>Bronze Award (Light Emitting Diode (LEDs) Based On ZnO Nanorod)</t>
  </si>
  <si>
    <t>Bronze Award (Design Of The Gas Testing Chamber)</t>
  </si>
  <si>
    <t>Gold Award (Fabrication And Characterization Of Nanogap Using Size Reduction Technique For SsDNA Immobilization And Hybridization Detection)</t>
  </si>
  <si>
    <t>Bio Malaysia 2010</t>
  </si>
  <si>
    <t>Silver Award (A Novel Nanowire Biosensor Design Using Spacer Paterning Lithography Process )</t>
  </si>
  <si>
    <t>Bronze Award (High Precision Isfet Based Ph Sensor For Biomedical Application)</t>
  </si>
  <si>
    <t>Special Award Platinum and Gold Award (Edge Transfer Lithography for Nano Electronic Application)</t>
  </si>
  <si>
    <t xml:space="preserve">BIS 2010 (British Invention Show) </t>
  </si>
  <si>
    <t>Silver Award. (50 nm Silicon Nanogap for Nanotechnology Medical Device Application)</t>
  </si>
  <si>
    <t xml:space="preserve">Expo R&amp;D UMP </t>
  </si>
  <si>
    <t>Bronze Award. (Nanogap Automated Permittivity Measurement System for DNA Hybridization Detection)</t>
  </si>
  <si>
    <t>Silver Medal (ISFET for pH Sensor)</t>
  </si>
  <si>
    <r>
      <t>EXPO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PENYELIDIKAN INNOVASI ISLAM</t>
    </r>
  </si>
  <si>
    <t>Award. (Nanogap Dielectric Capacitor for Label Free Bio-Molecules Detection)</t>
  </si>
  <si>
    <t>ITEX 2010 Silver Award</t>
  </si>
  <si>
    <t>Gold and Special Award (Nanogap Biosensor)</t>
  </si>
  <si>
    <t xml:space="preserve">ENVEX 2010 </t>
  </si>
  <si>
    <t>Silver Award (N-ISFET Sensing Membrance)</t>
  </si>
  <si>
    <t>Bronze Award (Silicon Carbide Nanostructure in Biotechnology)</t>
  </si>
  <si>
    <t>ENVEX 2010</t>
  </si>
  <si>
    <t>Silver Award (DEVELOPMENT OF n-ISFET USING Si3N4 AS A SENSING MEMBRANE FOR pH MEASUREMENT)</t>
  </si>
  <si>
    <t>Silver Award (EDGE TRANSFER LITHOGRAPHY FOR NANOELECTRONIC APPLICATIONS)</t>
  </si>
  <si>
    <t>Bronze Award (SILICON NANOWIRE BASED DNA BIOSENSOR)</t>
  </si>
  <si>
    <t>Gold Award (A Novel Si Nanowire Biosensor Design For Spacer Paterning Lithography Process)</t>
  </si>
  <si>
    <t xml:space="preserve">Ekspo R&amp;D UniMAP 2009 </t>
  </si>
  <si>
    <t>Gold Award(Novel Design of Nano Electronic Engineering)</t>
  </si>
  <si>
    <t>Gold Award (Design and fabrication of n-ISFET using Si3N4 /SiO2 Structures for Ph measurement)</t>
  </si>
  <si>
    <t>Gold Award (Silicon Nanowire Electronics Engineering (INEE)</t>
  </si>
  <si>
    <t>Gold Award (Fabrication And Characterization Of Nanogap Using Size Reduction Technique For ssDNA Immobilization And Hybridization Detection)</t>
  </si>
  <si>
    <t>Silver Award (The Anodized Aluminium With H3PO4 and CH3CooH for Nanostructured Template)</t>
  </si>
  <si>
    <t>Silver Award (Nano Biosensor Structure By Resist Trimming Process)</t>
  </si>
  <si>
    <t>Bronze Award (Label-Free DNA Hybridization Detection Kit)</t>
  </si>
  <si>
    <t>Bronze Award ( PM Al-Mg composite reinforced Saffi)</t>
  </si>
  <si>
    <t>Bronze Award (Optical Waveguides from Photosensitive Organic –Inorganic Hybrid Sol-Gel)</t>
  </si>
  <si>
    <t>Bronze Award (High quality ultrathin oxide for floating gate non-volatile memory application)</t>
  </si>
  <si>
    <t>Bronze Award (Novel Interdigitated Vertical Gold Nanogap for DNA Label-Free Detection)</t>
  </si>
  <si>
    <t>Bronze Award PA-AAO Based sensor for Humidity Detection.</t>
  </si>
  <si>
    <t>ITEX 2010</t>
  </si>
  <si>
    <t>Bronze Award (Nano StructureAAO Soil Moisture Detection)</t>
  </si>
  <si>
    <t>Ekspo R&amp;D UniMAP 2010</t>
  </si>
  <si>
    <t>Nur Hamidah Abd Halim</t>
  </si>
  <si>
    <t>Bronze Award (Chemical sensor for Biomedical Application)</t>
  </si>
  <si>
    <t>Nur Hamidah Abd Halim (Co-Researcher)</t>
  </si>
  <si>
    <t>Gold Award (iENA2010, Nuremberg)</t>
  </si>
  <si>
    <t>Nuremberg iENA 2010</t>
  </si>
  <si>
    <t>Silver Award (ISFET for Harumanis Ripeness Detection)</t>
  </si>
  <si>
    <t>Bio Malaysia 2009</t>
  </si>
  <si>
    <t>Silver Award (Nanogap Sensor for Halal Product Autentication)</t>
  </si>
  <si>
    <t>Bronse Award (Nanowire Biosensor for DNA Immobilization &amp; Hybridization Detection)</t>
  </si>
  <si>
    <t>Silver Award (LiSFET)</t>
  </si>
  <si>
    <t xml:space="preserve">PECIPTA 2009 </t>
  </si>
  <si>
    <t>Silver Award (ISFET)</t>
  </si>
  <si>
    <t>Silver Award (Fabrication of Nano Structure Using Spacer Patterning Lithography)</t>
  </si>
  <si>
    <t xml:space="preserve">BioNexus Status for Nano Fabrication Cleanroom </t>
  </si>
  <si>
    <t>Malaysian Biotechnology Corporation Sdn Bhd</t>
  </si>
  <si>
    <t>Gold Award (Nano Structure Patterning by CMOS Process technology)</t>
  </si>
  <si>
    <t xml:space="preserve">ITEX 2009 </t>
  </si>
  <si>
    <t>Silver Award (EIS diode for pH Sensor) – Co-Researcher</t>
  </si>
  <si>
    <t>ITEX 2009</t>
  </si>
  <si>
    <t>Bronze Award (Surface Acoustic Wave Sensor System) – Co-Researcher</t>
  </si>
  <si>
    <t>Silver Medal Award (Single Electron Quantum Dot Transistor)</t>
  </si>
  <si>
    <r>
      <t>GENEVA 38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International Exhibition of Invention</t>
    </r>
  </si>
  <si>
    <t>Research Excellent Award (SIIF, Seoul 2008 Gold Award, MOS Transistor For Education)</t>
  </si>
  <si>
    <t xml:space="preserve">Anugerah Seri Gemilang UniMAP 2009 </t>
  </si>
  <si>
    <t>Research Excellent Award (MTE 2008 Gold Award, MOS Transistor)</t>
  </si>
  <si>
    <t xml:space="preserve">Anugerah Seri Gemilang UniMAP 2008 </t>
  </si>
  <si>
    <t>Silver Award (LiSFET For Security System Application)</t>
  </si>
  <si>
    <t xml:space="preserve">MTE 2009 </t>
  </si>
  <si>
    <t>Silver Award (ISFET For pH Measurement)</t>
  </si>
  <si>
    <t>Bronze Award (Nanostructures formation using Size-Reduction Lithography for Nano Biosensor Application). Co-Researcher</t>
  </si>
  <si>
    <t>Gold Award (Nanogap Biosensor)</t>
  </si>
  <si>
    <t xml:space="preserve">Pameran Inovasi dan Penyelidikan UniMAP 2009 </t>
  </si>
  <si>
    <t>Gold Award (Nanowire Biosensor for DNA Hybridization Detection)</t>
  </si>
  <si>
    <t>Bronze Award (Light Sensing Mosfet (LiSFET) For Security System Application)</t>
  </si>
  <si>
    <t>Bronze Award (Prototype ISFET: fabricated using in-house low cost facility)</t>
  </si>
  <si>
    <t>Silver Award (Carbon Nanotube Transistor for DNA Detection). Co-Researcher</t>
  </si>
  <si>
    <t>Bronze Award (Electrolyte Insulator SEMICONDUCTOR (EIS) Diode Ph Sensor). Co-Researcher</t>
  </si>
  <si>
    <t>(Silver, ITEX, EIS Diode for pH sensor)</t>
  </si>
  <si>
    <t>ITEX 2009 Silver Award</t>
  </si>
  <si>
    <t>Gold Award (MOS Transistor for Education)</t>
  </si>
  <si>
    <t xml:space="preserve">SIIF Seoul, Korea 2008 </t>
  </si>
  <si>
    <t>Bronze Award. (Capacitan BioSensor For DNA Hybridization Detection)</t>
  </si>
  <si>
    <t xml:space="preserve">Bio Malaysia 2008 </t>
  </si>
  <si>
    <t>Bronze Award. (ISFET For pH Measurement</t>
  </si>
  <si>
    <t>Silver Award (Single Electron Transistor: PADOX Patterning Technique)</t>
  </si>
  <si>
    <t xml:space="preserve">ITEX 2008 </t>
  </si>
  <si>
    <t>Bronze Award (E-Beam Lithography)</t>
  </si>
  <si>
    <t>Research Excellent Award (ITEX 2007 and IENA07 Gold Award, Nanowires)</t>
  </si>
  <si>
    <t>Anugerah Seri Gemilang UniMAP 2008</t>
  </si>
  <si>
    <t>Research Excellent Award (ITEX 2007 Bronze Award, Quantum Dot Single Electron Transistor Structure Formation Using E-Beam Lithography)</t>
  </si>
  <si>
    <t>Research Excellent Award (IPecipta 2007 Silver Award, Semiconductor Nanowires)</t>
  </si>
  <si>
    <t>Silver Award (MOS Transistor)</t>
  </si>
  <si>
    <t xml:space="preserve">MTE 2008 </t>
  </si>
  <si>
    <t>Pameran Inovasi dan Penyelidikan UniMAP 2008</t>
  </si>
  <si>
    <t>Silver Award (E-Beam Lithography)</t>
  </si>
  <si>
    <t>Bronze Award (Single Electron Transistor).</t>
  </si>
  <si>
    <t>Nano DNA Chips For Medical Diagnostic &amp;nDevelopment of Nano photonic sensors for detection of toxins &amp; toxins &amp; microbes in foods</t>
  </si>
  <si>
    <t>Mask aligner for micro fabrication</t>
  </si>
  <si>
    <t>30/05/2011</t>
  </si>
  <si>
    <t>Aptamer based diamond surface for protein detection using labelled and label-free method</t>
  </si>
  <si>
    <t>Japan</t>
  </si>
  <si>
    <t>Dr. Ruslinda Ab. Rahim</t>
  </si>
  <si>
    <t>Prof Dr Uda Hashim, Dr. Ruslinda Ab. Rahim, Nur Hamidah Abdul Halim</t>
  </si>
  <si>
    <t>Prof. Hiroshi, Prof. Kawarada</t>
  </si>
  <si>
    <t>Design and fabrication of nanogap electrodes using size reduction technique for DNA detection</t>
  </si>
  <si>
    <t>A bench-top mask aligner system for photography</t>
  </si>
  <si>
    <t>PI 2012004670</t>
  </si>
  <si>
    <t xml:space="preserve">A kit for pregnancy detection using a biosensor </t>
  </si>
  <si>
    <t>PI 2012003209</t>
  </si>
  <si>
    <t>Semiconductor materials based nano-devices of quantum dots for high-efficiency solar cell of renewable energy and method of manaufacture thereof</t>
  </si>
  <si>
    <t>PI 2012 002112</t>
  </si>
  <si>
    <t>A method to fabricate a nanogap in between electronics</t>
  </si>
  <si>
    <t>PI 2011003126</t>
  </si>
  <si>
    <t>A method of detecting presence of swine DNA in biological sample</t>
  </si>
  <si>
    <t>PI 2011700163</t>
  </si>
  <si>
    <t>Nanoparticle sensor for label free detection of swine DNA in mixed biological sample</t>
  </si>
  <si>
    <t>A method to manufacture a nanowire biosensor</t>
  </si>
  <si>
    <t>Polysilicon nanogap structure formation using size expansion technique</t>
  </si>
  <si>
    <t>A method of expanding tunnel barriers and shrinking a quantum dot</t>
  </si>
  <si>
    <t>PI2011003041</t>
  </si>
  <si>
    <t>Mask aligner for education</t>
  </si>
  <si>
    <t>A method of producing nanowires and a product derives thereof</t>
  </si>
  <si>
    <t>PI 20091646</t>
  </si>
  <si>
    <t>PI20111646</t>
  </si>
  <si>
    <t>ISESCO Laureate Prices for Science and Technology 2012 in the field of Technology</t>
  </si>
  <si>
    <t xml:space="preserve">Khaltoum Sudan </t>
  </si>
  <si>
    <t>Kunshan, China 2012</t>
  </si>
  <si>
    <t>Bio Malaysia 2012</t>
  </si>
  <si>
    <t>HCG Detection using Nanogap Based BioSensor for Pregnancy Screening</t>
  </si>
  <si>
    <t>(HCG Detection using Nanogap Based BioSensor for Pregnancy Screening</t>
  </si>
  <si>
    <t>Nanobiohybride Probe For The Detection and Quantification of Short Length Oligonucleotide</t>
  </si>
  <si>
    <t>NRIC USM Expo 2012</t>
  </si>
  <si>
    <t>Bio-Molecule Detection for Pregnancy Sensing Using In House Fabricated Nanostructure Based Biosensor.</t>
  </si>
  <si>
    <t xml:space="preserve">ENVEC UniMAP Expo 2012 </t>
  </si>
  <si>
    <t xml:space="preserve">ITEX 2012 </t>
  </si>
  <si>
    <t>Mask Aligner for Research and Education</t>
  </si>
  <si>
    <t>Micro-pump for Lab-On-Chips Application</t>
  </si>
  <si>
    <t>Nano-biochip by size reduction technique for medical diagnostic.</t>
  </si>
  <si>
    <t>GENEVA 40th International Exhibition of Invention</t>
  </si>
  <si>
    <t>Mask Aligner for Teaching and Education.</t>
  </si>
  <si>
    <t xml:space="preserve">GENEVA 40th International Exhibition of Invention </t>
  </si>
  <si>
    <t>Nano-gap Capacitive Sensor.</t>
  </si>
  <si>
    <t xml:space="preserve">MTE 2012 </t>
  </si>
  <si>
    <t>Micro-pump for Lab-On-Chips Application.</t>
  </si>
  <si>
    <t xml:space="preserve">UniMAP Ekspo Penyelidikan </t>
  </si>
  <si>
    <t>Nano-gap Capacitive Sensor</t>
  </si>
  <si>
    <t>Gas Chamber Design for Gas Sensing Applications</t>
  </si>
  <si>
    <t>An Innovation of Low Cost Mask Aligner for Photolithography Process</t>
  </si>
  <si>
    <t>DNA Immobilization and Hybridization detector</t>
  </si>
  <si>
    <t>Nano-gap Biosensor for Biomedical Application</t>
  </si>
  <si>
    <t>5 nm Gap Fabrication and Characterization</t>
  </si>
  <si>
    <t>ZnO thin Films for UV Detector</t>
  </si>
  <si>
    <t>Microfluidics for Biomedical Application.</t>
  </si>
  <si>
    <t>Numerical Analysis of Fluid Mixing in Star-Shape Micro Mixer using COMSOL Software Package</t>
  </si>
  <si>
    <t>PAAO for DNA sensor</t>
  </si>
  <si>
    <t xml:space="preserve">DNA sensor </t>
  </si>
  <si>
    <t>Bulk metallic glass</t>
  </si>
  <si>
    <t>ITEX 2012</t>
  </si>
  <si>
    <t>Ekspo R&amp;D UniMAP 2012</t>
  </si>
  <si>
    <t>Synthesis of Carbon Nanotube using Low Temperature CVD</t>
  </si>
  <si>
    <t>I-NOVA 12 Ekspo Inovasi Islam 1433H</t>
  </si>
  <si>
    <t>Design and Fabrication of CNT Biosensor for Medical Application</t>
  </si>
  <si>
    <t>Synthesis of Carbon Nanotube Using Low Temperature Chemical Vapor Deposition</t>
  </si>
  <si>
    <t>MTE 2012</t>
  </si>
  <si>
    <t>i-envex and MIYIO 2012</t>
  </si>
  <si>
    <t>Carbon Nano Tube Field Effect Transistor</t>
  </si>
  <si>
    <t>Carbon Nano Tube FET</t>
  </si>
  <si>
    <t>Development of Carbon Nanotube Based Biosensor Fabrication For Medical Diagnostics Application</t>
  </si>
  <si>
    <t>Taguchi's method of statistical design to forman utra thin silicon dioxide</t>
  </si>
  <si>
    <t>Journal of Applied Sciences Research</t>
  </si>
  <si>
    <t>A review on the label free nanowire based biosensor</t>
  </si>
  <si>
    <t>Low resitance electrical layer formation: A study simulation of diffusive rapid thermal process on implanted dopant species for electronics active devices</t>
  </si>
  <si>
    <t>Proceedings of International Conference on Computational Intelligence, Modelling and Simulation</t>
  </si>
  <si>
    <t>An electric double layer Capacitor Productionfor optimum energy driven communication system using taguchi technique</t>
  </si>
  <si>
    <t>simulation study of non ionic implantation process:Thinner electrical interfacial semiconductor junction formation using ionic diffusion process</t>
  </si>
  <si>
    <t xml:space="preserve">Design and fabrication passive fluid driven microchamber for fast reaction assays in nano lab-on-chip domain </t>
  </si>
  <si>
    <t xml:space="preserve">Retrieving the correct information:channel coding reliability in error detection and correction </t>
  </si>
  <si>
    <t>Resist uniformity evaluation through swing curve phenomena</t>
  </si>
  <si>
    <t>Micro/nanowires fabrication: Design consideration for reliable and repeatability in pattern transfer</t>
  </si>
  <si>
    <t>Embedded portable device for herb leaves recognition using image processing technique and neural network algorithm</t>
  </si>
  <si>
    <t>Computers and Electronics in Agriculture</t>
  </si>
  <si>
    <t>Technical barriers and development of Cu wirebonding in nanoelectronics device packaging</t>
  </si>
  <si>
    <t>Structural and optical investigations cadmium sulfide nanostructures for optoelectronic applications</t>
  </si>
  <si>
    <t>Effect of different seed solutions on the morphology and electrooptical properties of ZnO nanorods</t>
  </si>
  <si>
    <t>Optoelectronic properties of GaAs and AlAs under temperature effect</t>
  </si>
  <si>
    <t>Modular architecture of a non-contact pinch actuation micropump</t>
  </si>
  <si>
    <t>Sensors (switzerland)</t>
  </si>
  <si>
    <t>Species Authentication Methods in Foods and Feeds: The Present,Past and Future of Halal Forensics</t>
  </si>
  <si>
    <t>Further optical properties of CdX (X=S),Te) compounds under quantum dot diameter effect: Ab initio method</t>
  </si>
  <si>
    <t>Renewable Energy</t>
  </si>
  <si>
    <t>Effect of Manganese content on the fabrication of porous anodic alumina</t>
  </si>
  <si>
    <t>Structural and impedance spectroscopy study of Al-doped ZnO nanorods grown by sol-gel method</t>
  </si>
  <si>
    <t>Meat Science</t>
  </si>
  <si>
    <t>Isolation,characterization and identification of biological control agent for potato soft rot in Bangladesh</t>
  </si>
  <si>
    <t>The Sientific world journal</t>
  </si>
  <si>
    <t>Fabrication of amorphous silicon microgap structure for energy saving devices</t>
  </si>
  <si>
    <t>Disposable polymeric electromagnetic actuated micropump</t>
  </si>
  <si>
    <t>Advanced Science Letters</t>
  </si>
  <si>
    <t>Microstructure and polymer choice in microfluidic interfacing for nanoscale biosensing</t>
  </si>
  <si>
    <t>ICoBE 2012</t>
  </si>
  <si>
    <t>Designing an artificial neural network model for the prediction of kidney problems sympthom through patient's metal behaviour for pre-clinical medical diagnosis</t>
  </si>
  <si>
    <t>Study of ZnO thin film on silicon substrate by sol-gel spin coating method for bio-medical application</t>
  </si>
  <si>
    <t>Recognition of limonene volatile using interdigitated Electrode molecular imprinted polymer sensor</t>
  </si>
  <si>
    <t>Three dimensional channel design and fabrication in polydimethylsiloxane (PDMS) elastomers using capillary action mechanism in fluidics for life sciences</t>
  </si>
  <si>
    <t>Numerical simulation of microfluidic devices</t>
  </si>
  <si>
    <t>Fabrication of polysilicon nanowires using trimming technique</t>
  </si>
  <si>
    <t>Nanobioprobe for the determination of pork adulteration in burger formulations</t>
  </si>
  <si>
    <t>Polysilicon nanogap fabrication using athermal oxidation process</t>
  </si>
  <si>
    <t>Microelectronics International</t>
  </si>
  <si>
    <t>Mask design for the reproducible fabrication and reliable pattern transfer for polysilicon Nanowire</t>
  </si>
  <si>
    <t>Taqman real-time polymerase chain reaction for the determination of pork adulteration in meat nuggets</t>
  </si>
  <si>
    <t>A potentiometric indirect uric acid sensor based on ZnO nanoflakes and immobilized uricase</t>
  </si>
  <si>
    <t>Characterisation, analysis and optical properties of nanostructure ZnO using the sol-gel method</t>
  </si>
  <si>
    <t>Shallow junction formation: A simulation based study of thermal diffusion by spin- on-dopants technique</t>
  </si>
  <si>
    <t>Micro/nanoscale biosensing in microfluidics: Selection of polymers and microstructures</t>
  </si>
  <si>
    <t xml:space="preserve">Gold nanoparticle sensor for the visual detection of pork adulteration in meatball formulation
</t>
  </si>
  <si>
    <t>Dr.Ruslinda A.Rahim</t>
  </si>
  <si>
    <t>Fluorescence-signaling aptasensor for ATP and PDGF detection on functionalized diamond surface</t>
  </si>
  <si>
    <t>Highly sensitive detection of platelet-derived growth factor on a functionalized diamond surface using aptamer sandwich design</t>
  </si>
  <si>
    <t>Controllable oxidization of boron doped nanodiamond covered with different solution via UV/ozone treatment</t>
  </si>
  <si>
    <t>Dr.Nazree Mohd Deraman</t>
  </si>
  <si>
    <t>Effect of Manganese Content of the Fabrication of porous anodic alumina</t>
  </si>
  <si>
    <t>Voon</t>
  </si>
  <si>
    <t>A simple one-step anodising method for the synthesis of ordered porous anodic alumina</t>
  </si>
  <si>
    <t>PM Yarub Al-Douri</t>
  </si>
  <si>
    <t>Confirmation of bulk modulus model of III-V compounds under
pressure effect using tight-binding method</t>
  </si>
  <si>
    <t>Current dependence
growth of ZnO nanostructures by electrochemical deposition technique</t>
  </si>
  <si>
    <t>International Journal of Electochemical Science</t>
  </si>
  <si>
    <t>Nano and micro porous GaN characterization using
image processing method</t>
  </si>
  <si>
    <t>An ab initio
density functional study of the optical functions of 9-Methyl-3-Thiophen-2-YIThieno
[3,2e] [1,2,4] Thriazolo [4,3c] Pyrimidine-8-Carboxylic Acid Ethyl Ester
crystals</t>
  </si>
  <si>
    <t>Spectrochimica Acta Part A: Molecular and Biomolecular Spectroscopy</t>
  </si>
  <si>
    <t>The Influence of
Roughness on the Wear and Fric-tion Coefficient under dry and lubricated
sliding”</t>
  </si>
  <si>
    <t>International Journal of Scientific and Engineering Research</t>
  </si>
  <si>
    <t>Evaluate the effects of
various surface roughness on the tribological characteristics under dry and
lubricated conditions for Al-Si Alloy</t>
  </si>
  <si>
    <t>Journal of Surface Engineered Materials and
Advanced Technology</t>
  </si>
  <si>
    <t>Study by
AES and EELS of InP, InSb, InPO4 and InxGa1-x as submitted to electron
irradiation</t>
  </si>
  <si>
    <t>Surface Review and Letters</t>
  </si>
  <si>
    <t>Investigated stiffness of
high performance superconductivity with nanoceria incorporated into
polycrystalline magnesium diboride</t>
  </si>
  <si>
    <t>Micro &amp; Nano Letters</t>
  </si>
  <si>
    <t>Optical properties of Si quantum dot potential under pressure effect</t>
  </si>
  <si>
    <t>Structural and optical
investigations of cadmium sulfide nanostructures for optoelectronic applications</t>
  </si>
  <si>
    <t>Porous silicon based
violet-UV detector</t>
  </si>
  <si>
    <t>American Institute of Physics</t>
  </si>
  <si>
    <t>Density functional study of
optical properties of beryllium chalcogenides compounds in nickel arsenide B8
structure</t>
  </si>
  <si>
    <t>Structural and electronic properties of zinc blende BxAl1-xNyP1-y
quaternary alloys via first-principle calculations</t>
  </si>
  <si>
    <t>First-principles calculations of the structural, electronic and optical properties of
cubic BxGa1-xAs alloys</t>
  </si>
  <si>
    <t>Structural
and electronic properties of GaNxAs1−x alloys</t>
  </si>
  <si>
    <t>Applied Physics A</t>
  </si>
  <si>
    <t>First-principles calculations to
investigate optical properties of ByAlxIn1-x-yN alloys for optoelectronic devices</t>
  </si>
  <si>
    <t>Firstprinciple
calculations to investigate the elastic and thermodynamic properties
of RBRh3 (R= Sc, Y and La) perovskite compounds</t>
  </si>
  <si>
    <t>Molecular Physics</t>
  </si>
  <si>
    <t>Characterisation, analysis and optical properties of nanostructure ZnO using the
sol–gel method</t>
  </si>
  <si>
    <t>Investigation of
the optical properties of Mg(OH)2 and MgO nanostructures obtained by
microwave-assisted methods</t>
  </si>
  <si>
    <t>Journal of Alloys and Compounds</t>
  </si>
  <si>
    <t>Effect of load and
sliding speed on wear and friction of aluminum-silicon casting alloy</t>
  </si>
  <si>
    <t>International
Journal of Scientific and Research Publications</t>
  </si>
  <si>
    <t>Further optical properties of CdX (X = S, Te) compounds under quantum dot
diameter effect: Ab initio method</t>
  </si>
  <si>
    <t>XPS and optical studies of different morphologies of ZnO nanostructures prepared by microwave methods</t>
  </si>
  <si>
    <t xml:space="preserve">Ceramics International </t>
  </si>
  <si>
    <t>tiada</t>
  </si>
  <si>
    <t xml:space="preserve">
Journal of Food and Nutrition Research 
</t>
  </si>
  <si>
    <t>2012 International Conference on Enabling Science and Nanotechnology, ESciNano 2012</t>
  </si>
  <si>
    <t xml:space="preserve">Sensors </t>
  </si>
  <si>
    <t xml:space="preserve">
Journal of Applied Sciences Research 
</t>
  </si>
  <si>
    <t xml:space="preserve">
Journal of Applied Sciences Research </t>
  </si>
  <si>
    <t xml:space="preserve">Physica Status Solidi (A) Applications and Materials Science  </t>
  </si>
  <si>
    <t xml:space="preserve">Advanced Materials Research </t>
  </si>
  <si>
    <t xml:space="preserve">Journal of Nanomaterials </t>
  </si>
  <si>
    <t xml:space="preserve">Journal of the Electrochemical Society </t>
  </si>
  <si>
    <t xml:space="preserve">Analyst </t>
  </si>
  <si>
    <t xml:space="preserve">Diamond and Related Materials </t>
  </si>
  <si>
    <t>Physica B: Condensed Matter</t>
  </si>
  <si>
    <t>citation indexed</t>
  </si>
  <si>
    <t>Non citation-Indexed</t>
  </si>
  <si>
    <t>ultimedia University Engineering Society</t>
  </si>
  <si>
    <t>Formation of polysilicon nanowires as tranduces for biosenosr using plasma trimming process</t>
  </si>
  <si>
    <t>abstract proceeding</t>
  </si>
  <si>
    <t>IEEE</t>
  </si>
  <si>
    <t>IEEE-EMBS Conference on Biomedical Engineering and Sciences</t>
  </si>
  <si>
    <t xml:space="preserve">Ph sensing using in house fabricated polysilicon nano electrode based transducer </t>
  </si>
  <si>
    <t>Low cost fabrication of micromixer and microchamber for microfluidic lab-on-chip</t>
  </si>
  <si>
    <t>Effect of pH on the capacitive behaviour of microgap sensor</t>
  </si>
  <si>
    <t>Design and characteristic of CMOS Fabricated acoustic waves based sensors for foodborne pathogen rapid detection</t>
  </si>
  <si>
    <t>Carbon nanotubes-based electrochemical biosensors</t>
  </si>
  <si>
    <t>Micro structure pattern etching by reactive ion etching (RIE) for future reproducitivity of nanogap biosensor</t>
  </si>
  <si>
    <t>Initial strategy for design and fabrication of microgap electrodes</t>
  </si>
  <si>
    <t>3S-1</t>
  </si>
  <si>
    <t>IEEE Student conference on research and development (SCORED 2012)</t>
  </si>
  <si>
    <t>An evaluation of stand alone photovoltaic electrical power system in Kg.Orang Asli Cameron highland Malaysia</t>
  </si>
  <si>
    <t>IEEE International Power and Energy Conference</t>
  </si>
  <si>
    <t>Development of interdigitated electrode molecular imprinted polymer sensor for monitoring alpha pinene emissions from mango fruit</t>
  </si>
  <si>
    <t>MUCET</t>
  </si>
  <si>
    <t>MUCET 2012</t>
  </si>
  <si>
    <t>Fabrication techniques of electrical nanogap biosensor</t>
  </si>
  <si>
    <t>8th international conference on emerging technologies (ICET 2012)</t>
  </si>
  <si>
    <t>Sol-gel synthesis of TiO2 thin films from in-house nano-TiO2 powder</t>
  </si>
  <si>
    <t>Advances in Materials Physics and chemistry supplement</t>
  </si>
  <si>
    <t>16-20</t>
  </si>
  <si>
    <t>World congress on Engineering and Technology</t>
  </si>
  <si>
    <t>Study of zinc oxide films on SiO2/Si substrate by sol-gel spin coating method for pH measurement</t>
  </si>
  <si>
    <t>The 2nd International conference on engineering and technology innovation (ICETI 2012)</t>
  </si>
  <si>
    <t>Taiwan</t>
  </si>
  <si>
    <t xml:space="preserve"> Wearout Reliability Study of Cu and Au wires used in Flash Memory Fine line BGA Package</t>
  </si>
  <si>
    <t>IMPACT 2012</t>
  </si>
  <si>
    <t>498-501</t>
  </si>
  <si>
    <t>International microsystem, packaging,assembly and circuit technology conference</t>
  </si>
  <si>
    <t>Reliability challenges of Cu wireDeployment in flash memory packaging</t>
  </si>
  <si>
    <t>294-497</t>
  </si>
  <si>
    <t>Growth of ZnO nanorods and effect of seed layer on interdigitated electrode impedance</t>
  </si>
  <si>
    <t>Nanotech 2012</t>
  </si>
  <si>
    <t>accepted</t>
  </si>
  <si>
    <t>International conference Nanotech 2012</t>
  </si>
  <si>
    <t>Iran</t>
  </si>
  <si>
    <t>Synthesis and electro-optical characterization of n-ZnO nanoflakes/p-GaN heterojunction light emitting diode</t>
  </si>
  <si>
    <t>Optical and electrochemical sensing characterization of ZnO nanoflakes</t>
  </si>
  <si>
    <t xml:space="preserve">Retrieving the Correct Information: Channel Coding Reliability in Error Detection and Correction. </t>
  </si>
  <si>
    <t>400-404</t>
  </si>
  <si>
    <t>Fourth International Conference on Computational Intelligence, Modelling and Simulation</t>
  </si>
  <si>
    <t>Pahang</t>
  </si>
  <si>
    <t>Simulation Study of Non Ionic Implantation Process: Thinner Electrical Interfacial Semiductor Junction Formation Using Ionic Diffusion Process</t>
  </si>
  <si>
    <t>431-433</t>
  </si>
  <si>
    <t xml:space="preserve">Low Resistance Electrical Layer Formation: A Simulation Study of Diffusive Rapid Thermal Process on Implanted Dopant Species for Electronics Active Devices. </t>
  </si>
  <si>
    <t>428-430</t>
  </si>
  <si>
    <t xml:space="preserve">An Electric Double-Layer Capacitor (EDLC) Production for Optimum Energy Driven Communication System Using Taguchi Technique. </t>
  </si>
  <si>
    <t>405-409</t>
  </si>
  <si>
    <t>Micro/Nanowires Fabrication: Design Consideration for Reliable and Repeatability in Pattern Transfer.</t>
  </si>
  <si>
    <t>48-53</t>
  </si>
  <si>
    <t>Capacitive micro-sensor for the detection of Dextrose.</t>
  </si>
  <si>
    <t>751-754</t>
  </si>
  <si>
    <t>IEEE ICSE2012 19th – 21st September 2012</t>
  </si>
  <si>
    <t>The Synthesis and Fabrication of Titanium Dioxide Nanowires-Based Biosensor by Sol-gel Method.</t>
  </si>
  <si>
    <t>158-161</t>
  </si>
  <si>
    <t>Numerical Simulation of Microfluidic Devices</t>
  </si>
  <si>
    <t>26-29</t>
  </si>
  <si>
    <t>IEEE ICSE2012 19th – 21st September 2013</t>
  </si>
  <si>
    <t>Deposition of Titanium dioxide (TiO2) Thin Films Using In-House Nano TiO2 Powder</t>
  </si>
  <si>
    <t>290-293</t>
  </si>
  <si>
    <t>IEEE ICSE2012 19th – 21st September 2014</t>
  </si>
  <si>
    <t>Recent Advancement in Microgap Electrode Fabrication by Conventional Photolithography Technique</t>
  </si>
  <si>
    <t>22-25</t>
  </si>
  <si>
    <t>IEEE ICSE2012 19th – 21st September 2015</t>
  </si>
  <si>
    <t>The Effect of Exposure Time and Development Time on Photoresist Thin Film in Micro/Nano Structure Formation.</t>
  </si>
  <si>
    <t>120-123</t>
  </si>
  <si>
    <t>IEEE ICSE2012 19th – 21st September 2016</t>
  </si>
  <si>
    <t>Recent Advancement In Micro To Nanogap Biosensor,</t>
  </si>
  <si>
    <t>IEEE ICSE2012 19th – 21st September 2017</t>
  </si>
  <si>
    <t xml:space="preserve">The Effect of Exposure Time and Development Time on Photoresist Thin Film in Micro/Nano Structure Formation. </t>
  </si>
  <si>
    <t>IEEE ICSE2012 19th – 21st September 2018</t>
  </si>
  <si>
    <t>Study of ZnO Micro-gap on SiO2/Si Substrate by Conventional Lithography Method for pH Measurement.</t>
  </si>
  <si>
    <t>209-212</t>
  </si>
  <si>
    <t>IEEE ICSE2012 19th – 21st September 2019</t>
  </si>
  <si>
    <t xml:space="preserve">Enhanced Performance Analysis of Vertical StrainedSiGeImpact Ionization MOSFET (VESIMOS). </t>
  </si>
  <si>
    <t>195-199</t>
  </si>
  <si>
    <t>IEEE ICSE2012 19th – 21st September 2020</t>
  </si>
  <si>
    <t>Optical properties of zinc doped tin oxide synthesized by mechanochemical processing</t>
  </si>
  <si>
    <t>218-222</t>
  </si>
  <si>
    <t>IEEE ICSE2012 19th – 21st September 2021</t>
  </si>
  <si>
    <t xml:space="preserve">A Simulation Study of The Effect Engineered Tunnel Barrier To The Floating Gate Flash Memory Devices </t>
  </si>
  <si>
    <t>242-246</t>
  </si>
  <si>
    <t>IEEE ICSE2012 19th – 21st September 2022</t>
  </si>
  <si>
    <t xml:space="preserve">Ultrasensitive Poly-Si Nanogap based on capacitive sensor for electrochemical detection </t>
  </si>
  <si>
    <t>256-259</t>
  </si>
  <si>
    <t>IEEE ICSE2012 19th – 21st September 2023</t>
  </si>
  <si>
    <t xml:space="preserve">Investigation of Incorporating Dielectric Pocket (DP) on Vertical Strained-SiGe Impact Ionization MOSFET (VESIMOS-DP) </t>
  </si>
  <si>
    <t>272-276</t>
  </si>
  <si>
    <t>IEEE ICSE2012 19th – 21st September 2024</t>
  </si>
  <si>
    <t xml:space="preserve">Realization of Planar Optical Waveguides from Vinyl-functional Silsesquioxane via Direct UV Micropatterning Technique </t>
  </si>
  <si>
    <t>435-438</t>
  </si>
  <si>
    <t>IEEE ICSE2012 19th – 21st September 2025</t>
  </si>
  <si>
    <t>Development and application of in-house high voltage power supply for atmospheric pressure plasma treatment system</t>
  </si>
  <si>
    <t>631-634</t>
  </si>
  <si>
    <t>IEEE ICSE2012 19th – 21st September 2026</t>
  </si>
  <si>
    <t>Development of Capacity Indices for Semiconductor Fabrication</t>
  </si>
  <si>
    <t>684-688</t>
  </si>
  <si>
    <t>IEEE ICSE2012 19th – 21st September 2027</t>
  </si>
  <si>
    <t>Fabrication and Characterization of IDE ZnO Thin Films Using Sol-Gel Method for PBS Solution Measurement.</t>
  </si>
  <si>
    <t>771-774</t>
  </si>
  <si>
    <t>IEEE ICSE2012 19th – 21st September 2028</t>
  </si>
  <si>
    <t xml:space="preserve">Analysis of Energy Harvesters for Powering a Wireless Sensor Node Device. </t>
  </si>
  <si>
    <t>804-808</t>
  </si>
  <si>
    <t>IEEE ICSE2012 19th – 21st September 2029</t>
  </si>
  <si>
    <t xml:space="preserve">Fabrication and Characterization of HAR Contact Holes Structure for 90nm Node Using Different HARP Thickness and 2 Different Photo-Masking Kumho and TOK Resist Types and Its Electrical Performances. </t>
  </si>
  <si>
    <t>809-912</t>
  </si>
  <si>
    <t>IEEE ICSE2012 19th – 21st September 2030</t>
  </si>
  <si>
    <t xml:space="preserve">Development of Microstructure on Polysilicon Substrate by Reactive Ion Etching (RIE) for future Reproductivity of Nanogap </t>
  </si>
  <si>
    <t>813-816</t>
  </si>
  <si>
    <t>IEEE ICSE2012 19th – 21st September 2031</t>
  </si>
  <si>
    <t>Design and Analysis of Localized Environmen Monitoring Sensosr System.</t>
  </si>
  <si>
    <t>350-353</t>
  </si>
  <si>
    <t>IEEE ICSE2012 19th – 21st September 2032</t>
  </si>
  <si>
    <t>Pierce Oscillator Circuit Topography for High Motional Resistance CMOS MEMS SAW Resonator.</t>
  </si>
  <si>
    <t>277-281</t>
  </si>
  <si>
    <t>IEEE ICSE2012 19th – 21st September 2033</t>
  </si>
  <si>
    <t>Organosilicon Characterization: A Study of Silicon-Based Organic Polymer Using Visible Spectroscopy</t>
  </si>
  <si>
    <t>belum ditentukan</t>
  </si>
  <si>
    <t>IEEE ICSE2012 19th – 21st September 2034</t>
  </si>
  <si>
    <t>Computational Micro Fluid Dynamics in COMSOL Multiphysics Environment.</t>
  </si>
  <si>
    <t>IEEE ICSE2012 19th – 21st September 2035</t>
  </si>
  <si>
    <t xml:space="preserve">Ultra Thin Polysilicon Layer Formation: Statistical Process optimization By Taguchi Technique. </t>
  </si>
  <si>
    <t xml:space="preserve">International conference on Statistic in Sciences, Business and engineering (ICSSBE 2012). </t>
  </si>
  <si>
    <t xml:space="preserve">Additivity ensures Stability of Design: Role of Orthogonal Arrays for Process Optimization through Addive Model. </t>
  </si>
  <si>
    <t xml:space="preserve">Statistical Srocess Optimization of Pdms Microfluidics Fabrication for Biosensor Application using Taguchi Technique. </t>
  </si>
  <si>
    <t xml:space="preserve">Statistical parameter Evaluation for Swing Curves for the 1.2 um and 1.8 um resist thickness in CMOS Photolitography Process technology. </t>
  </si>
  <si>
    <t xml:space="preserve">Structural, Morphological and Optical Studies of CdS Nanostructures. Prosiding: </t>
  </si>
  <si>
    <t>IMiEJS2012</t>
  </si>
  <si>
    <t>86-91</t>
  </si>
  <si>
    <t xml:space="preserve">The 2nd International Malaysia-Ireland Joint Symposium on Engineering, Science and Business 2012 </t>
  </si>
  <si>
    <t>UV-vis Studies on Interaction of Silver Nanoparticles (SNPs) with Protein from Chicken Meat</t>
  </si>
  <si>
    <t>IMiEJS2013</t>
  </si>
  <si>
    <t>285-289</t>
  </si>
  <si>
    <t>The 2nd International Malaysia-Ireland Joint Symposium on Engineering, Science and Business 2013</t>
  </si>
  <si>
    <t xml:space="preserve">Future of Nanotube Structured Cathodes For Solid Oxide Fuel Cell. </t>
  </si>
  <si>
    <t>IMiEJS2014</t>
  </si>
  <si>
    <t>911-915</t>
  </si>
  <si>
    <t>The 2nd International Malaysia-Ireland Joint Symposium on Engineering, Science and Business 2014</t>
  </si>
  <si>
    <t>Fabrication of ISFET For pH Detection</t>
  </si>
  <si>
    <t>IMiEJS2015</t>
  </si>
  <si>
    <t>942-945</t>
  </si>
  <si>
    <t>The 2nd International Malaysia-Ireland Joint Symposium on Engineering, Science and Business 2015</t>
  </si>
  <si>
    <t>The Alignment Of Single SWNTs Between Electrode Using Dielectrophoresis</t>
  </si>
  <si>
    <t>IMiEJS2016</t>
  </si>
  <si>
    <t>946-951</t>
  </si>
  <si>
    <t>The 2nd International Malaysia-Ireland Joint Symposium on Engineering, Science and Business 2016</t>
  </si>
  <si>
    <t xml:space="preserve">Study of ZnO Films on SiO2/Si Substrate by Sol-Gel Spin Coating Method. </t>
  </si>
  <si>
    <t>IMiEJS2017</t>
  </si>
  <si>
    <t>969-974</t>
  </si>
  <si>
    <t>The 2nd International Malaysia-Ireland Joint Symposium on Engineering, Science and Business 2017</t>
  </si>
  <si>
    <t>Multiwall Carbon Nanotubes Functionalized By Nitric Acid Studied By Using FTIR And Raman Spectroscopy</t>
  </si>
  <si>
    <t>IMiEJS2018</t>
  </si>
  <si>
    <t>983-986</t>
  </si>
  <si>
    <t>The 2nd International Malaysia-Ireland Joint Symposium on Engineering, Science and Business 2018</t>
  </si>
  <si>
    <t xml:space="preserve">Fabrication And Characterization Of Porous Silicon Using Long Time Low Current Electrochemical Etching. </t>
  </si>
  <si>
    <t>IMiEJS2019</t>
  </si>
  <si>
    <t>1052-1056</t>
  </si>
  <si>
    <t>The 2nd International Malaysia-Ireland Joint Symposium on Engineering, Science and Business 2019</t>
  </si>
  <si>
    <t>Characterization And Analysis Of Diatomite For Industrial Applications</t>
  </si>
  <si>
    <t>IMiEJS2020</t>
  </si>
  <si>
    <t>1057-1061</t>
  </si>
  <si>
    <t>The 2nd International Malaysia-Ireland Joint Symposium on Engineering, Science and Business 2020</t>
  </si>
  <si>
    <t>A Review of Microfluidic Sensing System for Medical Application.</t>
  </si>
  <si>
    <t>IMiEJS2021</t>
  </si>
  <si>
    <t>1077-1082</t>
  </si>
  <si>
    <t>The 2nd International Malaysia-Ireland Joint Symposium on Engineering, Science and Business 2021</t>
  </si>
  <si>
    <t>Structural Properties of Nanocrystalline CdS Thin Films Using Sol-Gel Method for Solar Cells Applications.</t>
  </si>
  <si>
    <t>MAMIP2012</t>
  </si>
  <si>
    <t>The Asian International Conference on Materials, Minerals, and Polymer 2012</t>
  </si>
  <si>
    <t>Development of Polysilicon Nanowire Lab-On-Chip: from Nano Structure to Systems for Life Science Applications</t>
  </si>
  <si>
    <t>BioTech 2012</t>
  </si>
  <si>
    <t>42-46</t>
  </si>
  <si>
    <t xml:space="preserve">2nd Annual International Conference on Advances in Biotechnology </t>
  </si>
  <si>
    <t>Thailand</t>
  </si>
  <si>
    <t>Fabrication and Characterization of Nano Lab-On-Chip for Bio Medical Diagnostics: From nano Structure to Systems</t>
  </si>
  <si>
    <t>International Scientific Spring (ISS-2012).</t>
  </si>
  <si>
    <t>50-52</t>
  </si>
  <si>
    <t>Development of Highly Selective Interdigitated Electrode (IDE) Sensor Array using Molecular Imprinted Polymer (MIP) for Detection of Mango Fruit Ripeness.</t>
  </si>
  <si>
    <t>432-435</t>
  </si>
  <si>
    <t>The 14th International Meeting on Chemical Sensors.</t>
  </si>
  <si>
    <t>Germany</t>
  </si>
  <si>
    <t xml:space="preserve">Design and Fabrication of Passive Fluid Driven Microchannel for Fast Reaction Assays in Nano Lab-On-Chip Domain. </t>
  </si>
  <si>
    <t>1223-1236</t>
  </si>
  <si>
    <t>Study of ZnO Thin Film on Silicon Substrate by Sol-Gel Spin Coating Method for Bio-Medical Application.</t>
  </si>
  <si>
    <t>ICOBE 2012</t>
  </si>
  <si>
    <t>B77</t>
  </si>
  <si>
    <t>International Conference on Biomedical Engineering</t>
  </si>
  <si>
    <t>Microstructure and Polymer Choice in Microfluidic Interfacing for Nanoscale Biosensing</t>
  </si>
  <si>
    <t>ICOBE 2013</t>
  </si>
  <si>
    <t>B78</t>
  </si>
  <si>
    <t xml:space="preserve">Designing an Artificial Neural Network Model for The Prediction of Kidney Problems Sympton through Patient’s Metal Behavior for Pre-Clinical Medical Diagnostic. </t>
  </si>
  <si>
    <t>ICOBE 2014</t>
  </si>
  <si>
    <t>B79</t>
  </si>
  <si>
    <t>.  Photodynamic Damage in Liver Carcinoma HepG2 Cells.</t>
  </si>
  <si>
    <t>ICOBE 2015</t>
  </si>
  <si>
    <t>B80</t>
  </si>
  <si>
    <t>Development of Highly Selective Interdigitated Electrode (IDE) Sensor Array using Molecular Imprinted Polymer (MIP) for Detection of Mango Fruit Ripeness</t>
  </si>
  <si>
    <t>IMCS</t>
  </si>
  <si>
    <t xml:space="preserve">14th International Meeting on Chemical Sensors (IMCS), (2012) </t>
  </si>
  <si>
    <t xml:space="preserve">Development of Highly Selective Electronic Nose Using Molecular Imprinted Polymer (MIP) for Recognition of Fruit ripeness. </t>
  </si>
  <si>
    <t>ICOMMS 2012</t>
  </si>
  <si>
    <t>C47</t>
  </si>
  <si>
    <t xml:space="preserve">International Conference on Man-Machine Systems </t>
  </si>
  <si>
    <t>Recognition of Limonene Volatile Using Interdigitated Electrode MolecularImprinted Polymer Sensor</t>
  </si>
  <si>
    <t>723-726</t>
  </si>
  <si>
    <t>3rd International Conference on Intelligent Systems Modelling and Simulation</t>
  </si>
  <si>
    <t>Sabah</t>
  </si>
  <si>
    <t xml:space="preserve">Effect of Sn doping on crystal structure and optical properties of ZnO thin films. </t>
  </si>
  <si>
    <t>14th IEEE International Multitopic Conference 2011</t>
  </si>
  <si>
    <t>Design for the reproducible fabrication and reliable pattern transfer for polysilicon Nanowire</t>
  </si>
  <si>
    <t>ESciNan0 2012</t>
  </si>
  <si>
    <t xml:space="preserve">. International Conference on Enabling Science and nanotechnology 2012 </t>
  </si>
  <si>
    <t>Johor bahru</t>
  </si>
  <si>
    <t xml:space="preserve">Fabrication of PDMS multi-layer microstructure: The Electroosmosis mechanism in fluidics for life sciences. </t>
  </si>
  <si>
    <t>ESciNan0 2013</t>
  </si>
  <si>
    <t>. International Conference on Enabling Science and nanotechnology 2013</t>
  </si>
  <si>
    <t>Mohd Nuzaihan Md. Nor</t>
  </si>
  <si>
    <t>Carbon Nanotubes : Design and Fabrication for Biosensor Application</t>
  </si>
  <si>
    <t>IMIEJS 2012</t>
  </si>
  <si>
    <t>The 2nd International Malaysia-Ireland Joint Symposium on Engineering, Science and Business, 18th -20th June 2012, IMIEJS 2012</t>
  </si>
  <si>
    <t>Effect of Anodising Parameters on Growth of Porous Anodic Aluminum Oxide on AL-Mn Alloys</t>
  </si>
  <si>
    <t>IMIEJS 2013</t>
  </si>
  <si>
    <t>The 2nd International Malaysia-Ireland Joint Symposium on Engineering, Science and Business, 18th -20th June 2012, IMIEJS 2013</t>
  </si>
  <si>
    <t>A study Effect of PM Al-Mg Alloy</t>
  </si>
  <si>
    <t>IMIEJS 2014</t>
  </si>
  <si>
    <t>The 2nd International Malaysia-Ireland Joint Symposium on Engineering, Science and Business, 18th -20th June 2012, IMIEJS 2014</t>
  </si>
  <si>
    <t>Multiwall Carbon Nanotubes Functionalized by Nitric Acid Studied By Using FTIR and Raman Spectroscopy</t>
  </si>
  <si>
    <t>IMIEJS 2015</t>
  </si>
  <si>
    <t>The 2nd International Malaysia-Ireland Joint Symposium on Engineering, Science and Business, 18th -20th June 2012, IMIEJS 2015</t>
  </si>
  <si>
    <t>UniMAP terus cemerlang di SIIF</t>
  </si>
  <si>
    <t>Utusan malaysia</t>
  </si>
  <si>
    <t>Utusan Malaysia</t>
  </si>
  <si>
    <t>UniMAP Win 22 Medals at Bio Malaysia 2012 Exhibition</t>
  </si>
  <si>
    <t>BERNAMA</t>
  </si>
  <si>
    <t>UniMAP Rangkul 22 Pingat Pada Pameran Bio Malaysia 2012</t>
  </si>
  <si>
    <t>Pengesan Produk Halal. Oleh Uda Hashim</t>
  </si>
  <si>
    <t xml:space="preserve">September, Jilid 20, Bil 09, pp. 10-16. </t>
  </si>
  <si>
    <t>UniMAP kongsi Kepakaran Dengan Mardi</t>
  </si>
  <si>
    <t>Penyelidik UniMAP Unggul</t>
  </si>
  <si>
    <t>Penyelidik UniMAP raih dua anugerah</t>
  </si>
  <si>
    <t>Penyelidik raih dua anugerah di Geneva</t>
  </si>
  <si>
    <r>
      <t>ISMS 2012</t>
    </r>
    <r>
      <rPr>
        <sz val="10"/>
        <color indexed="8"/>
        <rFont val="Arial"/>
        <family val="2"/>
      </rPr>
      <t xml:space="preserve"> </t>
    </r>
  </si>
  <si>
    <t xml:space="preserve"> Reactive ION Etching (ICP-RIE)</t>
  </si>
  <si>
    <t>INEE/PPK Mikroelektronik/MARDI</t>
  </si>
  <si>
    <t xml:space="preserve">Repeat Thermal Anneal (RTA) </t>
  </si>
  <si>
    <t>High Temp Thermal Evaporator</t>
  </si>
  <si>
    <t>Low Pressure Chemical Vapor Dep (LPCVD)</t>
  </si>
  <si>
    <t>Hot Plate</t>
  </si>
  <si>
    <t>Spin Coater 1/2/3</t>
  </si>
  <si>
    <t>Spinner</t>
  </si>
  <si>
    <t>Ultra Sonic Cleaner</t>
  </si>
  <si>
    <t>Low Temp Furnace</t>
  </si>
  <si>
    <t>Plasma Preen System</t>
  </si>
  <si>
    <t>Mask aligner</t>
  </si>
  <si>
    <t xml:space="preserve">Wet/Dry Oxidation Furnace </t>
  </si>
  <si>
    <t>Muffle Furnace</t>
  </si>
  <si>
    <t>DC Power Supply</t>
  </si>
  <si>
    <t>Air Compressor</t>
  </si>
  <si>
    <t>Gravity/Natural Convection Oven</t>
  </si>
  <si>
    <t>500g Centrifuge</t>
  </si>
  <si>
    <t>Vortex Mixer</t>
  </si>
  <si>
    <t>Balancing</t>
  </si>
  <si>
    <t>Ultra Sonic Cleaner DC200H</t>
  </si>
  <si>
    <t>AutoClave</t>
  </si>
  <si>
    <t>Centrifuge 5430/5430 R</t>
  </si>
  <si>
    <t>PC Oscilloscope</t>
  </si>
  <si>
    <t>Oscilloscope</t>
  </si>
  <si>
    <t>High Power Microscope 100X</t>
  </si>
  <si>
    <t>Low Power Microscope 4.5X</t>
  </si>
  <si>
    <t>3D Surface Profilometer</t>
  </si>
  <si>
    <t>Dielectric Analyzer</t>
  </si>
  <si>
    <t>Signal Generator</t>
  </si>
  <si>
    <t>Ellipsometer</t>
  </si>
  <si>
    <t>UV-IS</t>
  </si>
  <si>
    <t>PicoAmpere</t>
  </si>
  <si>
    <t>Filmetric</t>
  </si>
  <si>
    <t>Mardi, Serdang, Selangor dalam program - Latihan Teori dan Amali Reka Bentuk dan Pembuatan Cip Nano untuk Penderia Makanan</t>
  </si>
  <si>
    <t>Mardi</t>
  </si>
  <si>
    <t>(2012) 2 minggu</t>
  </si>
  <si>
    <t>Anbar University Delegates dalam program - Nanomaterials Theory /Lab on Chip</t>
  </si>
  <si>
    <t>Anbar University</t>
  </si>
  <si>
    <t>(2012) 1 bulan</t>
  </si>
  <si>
    <r>
      <t xml:space="preserve">BAHAN BUKTI: </t>
    </r>
    <r>
      <rPr>
        <sz val="12"/>
        <color indexed="8"/>
        <rFont val="Arial"/>
        <family val="2"/>
      </rPr>
      <t>Penyata/ Laporan Kewangan Tahunan CoE</t>
    </r>
  </si>
  <si>
    <t>Universiti Teknologi Malaysia</t>
  </si>
  <si>
    <t>Nanobiosensor for Medical Dianostic &amp; Kolokium</t>
  </si>
  <si>
    <t>5 Tahun</t>
  </si>
  <si>
    <t>Wayamba University Sri Lanka</t>
  </si>
  <si>
    <t>Collabration in research, training, seminar, workshop and conference.</t>
  </si>
  <si>
    <t>2012: Member of Electrochemical Society 2012</t>
  </si>
  <si>
    <r>
      <t xml:space="preserve">. </t>
    </r>
    <r>
      <rPr>
        <sz val="10"/>
        <color indexed="8"/>
        <rFont val="Arial"/>
        <family val="2"/>
      </rPr>
      <t xml:space="preserve">IMCS 2012 </t>
    </r>
  </si>
  <si>
    <r>
      <t xml:space="preserve">. </t>
    </r>
    <r>
      <rPr>
        <sz val="10"/>
        <color indexed="8"/>
        <rFont val="Arial"/>
        <family val="2"/>
      </rPr>
      <t>IMCS 2013</t>
    </r>
  </si>
  <si>
    <t>Universiti Malaya</t>
  </si>
  <si>
    <t>Nazwa Taib</t>
  </si>
  <si>
    <t>MyBrain15 My Master</t>
  </si>
  <si>
    <t>Low Foo Wah</t>
  </si>
  <si>
    <t>Chun Weng Seng</t>
  </si>
  <si>
    <t>Sharifah Nadzirah</t>
  </si>
  <si>
    <t>Shahidah Arina Shamsudin</t>
  </si>
  <si>
    <t>UNIVERSITI MALAYSIA PERLIS</t>
  </si>
  <si>
    <t>INSTITUTE OF NANO ELECTRONIC ENGINEERING</t>
  </si>
  <si>
    <t>PROF. DR. UDA HASHIM</t>
  </si>
  <si>
    <t>DIRECTOR</t>
  </si>
  <si>
    <t>Lot 106,108 &amp; 110, TINGKAT 1, BLOK A, TAMAN PERTIWI INDAH, JALAN KANGAR-ALOR SETAR, SERIAB, 01000 KANGAR, PERLIS, MALAYSIA</t>
  </si>
  <si>
    <t>604-979-8581</t>
  </si>
  <si>
    <t>604-979-8578</t>
  </si>
  <si>
    <t>uda@unimap.edu.my</t>
  </si>
  <si>
    <t>F1060000-APPLIED SCIENCES AND TECHNOLOGIES</t>
  </si>
  <si>
    <t>F1060800 -Nanotechnology</t>
  </si>
  <si>
    <t>F1060899- Other Nanotechnology n.e.c.-Nanobiochip, Nanobiosensor, Nanostructured materials</t>
  </si>
  <si>
    <t>/</t>
  </si>
  <si>
    <t>Dr. Ramzan Mat Ayub</t>
  </si>
  <si>
    <t xml:space="preserve">MOHAMMAD NUZAIHAN BIN MD NOR </t>
  </si>
  <si>
    <t xml:space="preserve">MALAYSIA </t>
  </si>
  <si>
    <t xml:space="preserve">PHD </t>
  </si>
  <si>
    <t xml:space="preserve">PASS </t>
  </si>
  <si>
    <t xml:space="preserve">PENYELIDIKAN </t>
  </si>
  <si>
    <t xml:space="preserve">SEPENUH MASA </t>
  </si>
  <si>
    <t xml:space="preserve">SLAB </t>
  </si>
  <si>
    <t xml:space="preserve">ABDULLAH BIN OMAR </t>
  </si>
  <si>
    <t>2nd Class lower</t>
  </si>
  <si>
    <t xml:space="preserve">SENDIRI </t>
  </si>
  <si>
    <t xml:space="preserve">GAN CHONG LEONG </t>
  </si>
  <si>
    <t xml:space="preserve">MOHD ROSYDI BIN ZAKARIA </t>
  </si>
  <si>
    <t xml:space="preserve">SHARIPAH NADZIRAH BT SYED AHMAD AYOB </t>
  </si>
  <si>
    <t xml:space="preserve">MSC/PHD </t>
  </si>
  <si>
    <t xml:space="preserve">TEN SENG TEIK </t>
  </si>
  <si>
    <t xml:space="preserve">SEPENUH  MASA </t>
  </si>
  <si>
    <t xml:space="preserve">MST. KAMRUN NAHAR </t>
  </si>
  <si>
    <t xml:space="preserve">BANGLADESH </t>
  </si>
  <si>
    <t xml:space="preserve">1st class </t>
  </si>
  <si>
    <t xml:space="preserve">SITI KHADIJAH BIN MAT DAUD </t>
  </si>
  <si>
    <t xml:space="preserve">SAMBILAN </t>
  </si>
  <si>
    <t xml:space="preserve">SHARMA RAO A/L BALAKRISHNAN </t>
  </si>
  <si>
    <t xml:space="preserve">MYMASTER </t>
  </si>
  <si>
    <t xml:space="preserve">VEERADASAN A/L PERUMAL </t>
  </si>
  <si>
    <t xml:space="preserve">MYPHD </t>
  </si>
  <si>
    <t>Journal of Experimental Nanoscience</t>
  </si>
  <si>
    <t>Human immunodeficiency virus trans-activator of transcription peptide detection via ribonucleic acid aptamer on aminated diamond biosensor</t>
  </si>
  <si>
    <t>Applied Physic Letter</t>
  </si>
</sst>
</file>

<file path=xl/styles.xml><?xml version="1.0" encoding="utf-8"?>
<styleSheet xmlns="http://schemas.openxmlformats.org/spreadsheetml/2006/main">
  <numFmts count="4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¥&quot;#,##0_);\(&quot;¥&quot;#,##0\)"/>
    <numFmt numFmtId="165" formatCode="&quot;¥&quot;#,##0_);[Red]\(&quot;¥&quot;#,##0\)"/>
    <numFmt numFmtId="166" formatCode="&quot;¥&quot;#,##0.00_);\(&quot;¥&quot;#,##0.00\)"/>
    <numFmt numFmtId="167" formatCode="&quot;¥&quot;#,##0.00_);[Red]\(&quot;¥&quot;#,##0.00\)"/>
    <numFmt numFmtId="168" formatCode="_(&quot;¥&quot;* #,##0_);_(&quot;¥&quot;* \(#,##0\);_(&quot;¥&quot;* &quot;-&quot;_);_(@_)"/>
    <numFmt numFmtId="169" formatCode="_(&quot;¥&quot;* #,##0.00_);_(&quot;¥&quot;* \(#,##0.00\);_(&quot;¥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"/>
    <numFmt numFmtId="189" formatCode="0.0"/>
    <numFmt numFmtId="190" formatCode="0.000000"/>
    <numFmt numFmtId="191" formatCode="0.00000"/>
    <numFmt numFmtId="192" formatCode="0.0000"/>
    <numFmt numFmtId="193" formatCode="0.000"/>
    <numFmt numFmtId="194" formatCode="[$-14409]d/m/yyyy;@"/>
    <numFmt numFmtId="195" formatCode="[$-14409]d\ mmmm\,\ yyyy;@"/>
    <numFmt numFmtId="196" formatCode="[$-24409]m/d/yyyy;@"/>
  </numFmts>
  <fonts count="12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trike/>
      <sz val="12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6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sz val="11"/>
      <color indexed="9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i/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6"/>
      <name val="Arial"/>
      <family val="2"/>
    </font>
    <font>
      <b/>
      <sz val="13.5"/>
      <name val="Arial"/>
      <family val="2"/>
    </font>
    <font>
      <u val="single"/>
      <sz val="12"/>
      <name val="Arial"/>
      <family val="2"/>
    </font>
    <font>
      <i/>
      <u val="single"/>
      <sz val="12"/>
      <name val="Arial"/>
      <family val="2"/>
    </font>
    <font>
      <sz val="13.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b/>
      <u val="single"/>
      <sz val="14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8"/>
      <name val="Arial"/>
      <family val="2"/>
    </font>
    <font>
      <b/>
      <sz val="11"/>
      <name val="Calibri"/>
      <family val="2"/>
    </font>
    <font>
      <b/>
      <u val="single"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6"/>
      <color indexed="10"/>
      <name val="Arial"/>
      <family val="2"/>
    </font>
    <font>
      <sz val="18"/>
      <color indexed="10"/>
      <name val="Arial"/>
      <family val="2"/>
    </font>
    <font>
      <sz val="10"/>
      <color indexed="10"/>
      <name val="Arial"/>
      <family val="2"/>
    </font>
    <font>
      <sz val="13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12"/>
      <name val="Arial"/>
      <family val="2"/>
    </font>
    <font>
      <sz val="13.5"/>
      <color indexed="10"/>
      <name val="Arial"/>
      <family val="2"/>
    </font>
    <font>
      <sz val="12"/>
      <color indexed="10"/>
      <name val="Arial"/>
      <family val="2"/>
    </font>
    <font>
      <b/>
      <u val="single"/>
      <sz val="18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vertAlign val="superscript"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color indexed="9"/>
      <name val="Arial"/>
      <family val="2"/>
    </font>
    <font>
      <sz val="12"/>
      <color indexed="8"/>
      <name val="Calibri"/>
      <family val="2"/>
    </font>
    <font>
      <sz val="14"/>
      <color indexed="8"/>
      <name val="Arial"/>
      <family val="2"/>
    </font>
    <font>
      <b/>
      <u val="single"/>
      <sz val="11"/>
      <color indexed="9"/>
      <name val="Arial"/>
      <family val="0"/>
    </font>
    <font>
      <b/>
      <sz val="12"/>
      <color indexed="9"/>
      <name val="Arial"/>
      <family val="0"/>
    </font>
    <font>
      <sz val="16"/>
      <color indexed="9"/>
      <name val="Berlin Sans FB"/>
      <family val="0"/>
    </font>
    <font>
      <sz val="16"/>
      <color indexed="9"/>
      <name val="Arial"/>
      <family val="0"/>
    </font>
    <font>
      <vertAlign val="superscript"/>
      <sz val="16"/>
      <color indexed="9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1" fillId="32" borderId="7" applyNumberFormat="0" applyFont="0" applyAlignment="0" applyProtection="0"/>
    <xf numFmtId="0" fontId="110" fillId="27" borderId="8" applyNumberFormat="0" applyAlignment="0" applyProtection="0"/>
    <xf numFmtId="9" fontId="1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9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0" fillId="33" borderId="0" xfId="0" applyFill="1" applyBorder="1" applyAlignment="1">
      <alignment/>
    </xf>
    <xf numFmtId="0" fontId="28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8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15" fillId="33" borderId="17" xfId="0" applyFont="1" applyFill="1" applyBorder="1" applyAlignment="1">
      <alignment vertical="center"/>
    </xf>
    <xf numFmtId="0" fontId="14" fillId="33" borderId="17" xfId="0" applyFont="1" applyFill="1" applyBorder="1" applyAlignment="1">
      <alignment/>
    </xf>
    <xf numFmtId="0" fontId="15" fillId="33" borderId="0" xfId="0" applyFont="1" applyFill="1" applyBorder="1" applyAlignment="1">
      <alignment horizontal="left" vertical="center" wrapText="1"/>
    </xf>
    <xf numFmtId="0" fontId="52" fillId="33" borderId="17" xfId="0" applyFont="1" applyFill="1" applyBorder="1" applyAlignment="1">
      <alignment vertical="center"/>
    </xf>
    <xf numFmtId="0" fontId="15" fillId="33" borderId="14" xfId="0" applyFont="1" applyFill="1" applyBorder="1" applyAlignment="1">
      <alignment vertical="center"/>
    </xf>
    <xf numFmtId="0" fontId="28" fillId="33" borderId="15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left" vertical="center" wrapText="1"/>
    </xf>
    <xf numFmtId="0" fontId="28" fillId="33" borderId="16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17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/>
    </xf>
    <xf numFmtId="0" fontId="5" fillId="0" borderId="17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6" fillId="0" borderId="1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/>
    </xf>
    <xf numFmtId="0" fontId="5" fillId="0" borderId="13" xfId="0" applyFont="1" applyFill="1" applyBorder="1" applyAlignment="1">
      <alignment vertical="top"/>
    </xf>
    <xf numFmtId="0" fontId="4" fillId="0" borderId="1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3" fillId="0" borderId="14" xfId="0" applyFont="1" applyBorder="1" applyAlignment="1">
      <alignment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35" borderId="1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1" xfId="0" applyFont="1" applyBorder="1" applyAlignment="1">
      <alignment horizontal="center"/>
    </xf>
    <xf numFmtId="0" fontId="8" fillId="0" borderId="18" xfId="0" applyFont="1" applyFill="1" applyBorder="1" applyAlignment="1">
      <alignment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0" xfId="0" applyFont="1" applyFill="1" applyAlignment="1">
      <alignment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21" xfId="0" applyFont="1" applyBorder="1" applyAlignment="1">
      <alignment horizontal="center" wrapText="1"/>
    </xf>
    <xf numFmtId="0" fontId="8" fillId="0" borderId="18" xfId="0" applyFont="1" applyBorder="1" applyAlignment="1">
      <alignment horizontal="left" vertical="center" wrapText="1" indent="2"/>
    </xf>
    <xf numFmtId="0" fontId="8" fillId="0" borderId="18" xfId="0" applyFont="1" applyBorder="1" applyAlignment="1">
      <alignment horizontal="left" vertical="center" wrapText="1" indent="4"/>
    </xf>
    <xf numFmtId="0" fontId="8" fillId="0" borderId="18" xfId="0" applyFont="1" applyBorder="1" applyAlignment="1">
      <alignment horizontal="left" vertical="center" wrapText="1" indent="5"/>
    </xf>
    <xf numFmtId="0" fontId="8" fillId="0" borderId="22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15" fillId="37" borderId="18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4" fillId="36" borderId="18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8" fillId="37" borderId="18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 applyProtection="1">
      <alignment horizontal="center" vertical="center" wrapText="1"/>
      <protection/>
    </xf>
    <xf numFmtId="3" fontId="14" fillId="36" borderId="20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top" wrapText="1"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188" fontId="15" fillId="0" borderId="0" xfId="0" applyNumberFormat="1" applyFont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vertical="center" wrapText="1"/>
    </xf>
    <xf numFmtId="0" fontId="8" fillId="0" borderId="18" xfId="0" applyFont="1" applyFill="1" applyBorder="1" applyAlignment="1">
      <alignment vertical="top" wrapText="1"/>
    </xf>
    <xf numFmtId="0" fontId="8" fillId="38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top"/>
    </xf>
    <xf numFmtId="4" fontId="8" fillId="0" borderId="18" xfId="0" applyNumberFormat="1" applyFont="1" applyFill="1" applyBorder="1" applyAlignment="1">
      <alignment horizontal="left" vertical="center" wrapText="1"/>
    </xf>
    <xf numFmtId="4" fontId="8" fillId="36" borderId="18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>
      <alignment horizontal="center" vertical="top"/>
    </xf>
    <xf numFmtId="4" fontId="8" fillId="0" borderId="18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center" vertical="center" wrapText="1"/>
      <protection/>
    </xf>
    <xf numFmtId="2" fontId="8" fillId="0" borderId="0" xfId="0" applyNumberFormat="1" applyFont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left" vertical="top" wrapText="1"/>
      <protection/>
    </xf>
    <xf numFmtId="0" fontId="8" fillId="0" borderId="20" xfId="0" applyFont="1" applyBorder="1" applyAlignment="1" applyProtection="1">
      <alignment vertical="top" wrapText="1"/>
      <protection/>
    </xf>
    <xf numFmtId="0" fontId="8" fillId="37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2" fillId="37" borderId="18" xfId="0" applyFont="1" applyFill="1" applyBorder="1" applyAlignment="1" applyProtection="1">
      <alignment horizontal="center" vertical="center" wrapText="1"/>
      <protection/>
    </xf>
    <xf numFmtId="2" fontId="8" fillId="37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2" fontId="8" fillId="0" borderId="18" xfId="0" applyNumberFormat="1" applyFont="1" applyFill="1" applyBorder="1" applyAlignment="1" applyProtection="1">
      <alignment horizontal="center" vertical="center" wrapText="1"/>
      <protection/>
    </xf>
    <xf numFmtId="2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0" fontId="8" fillId="0" borderId="20" xfId="0" applyFont="1" applyFill="1" applyBorder="1" applyAlignment="1" applyProtection="1">
      <alignment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>
      <alignment/>
    </xf>
    <xf numFmtId="0" fontId="14" fillId="0" borderId="18" xfId="0" applyFont="1" applyBorder="1" applyAlignment="1" applyProtection="1">
      <alignment vertical="top" wrapText="1"/>
      <protection/>
    </xf>
    <xf numFmtId="0" fontId="8" fillId="39" borderId="18" xfId="0" applyFont="1" applyFill="1" applyBorder="1" applyAlignment="1" applyProtection="1">
      <alignment horizontal="center" vertical="center" wrapText="1"/>
      <protection/>
    </xf>
    <xf numFmtId="2" fontId="8" fillId="39" borderId="18" xfId="0" applyNumberFormat="1" applyFont="1" applyFill="1" applyBorder="1" applyAlignment="1" applyProtection="1">
      <alignment horizontal="center" vertical="center" wrapText="1"/>
      <protection/>
    </xf>
    <xf numFmtId="0" fontId="12" fillId="39" borderId="18" xfId="0" applyFont="1" applyFill="1" applyBorder="1" applyAlignment="1" applyProtection="1">
      <alignment horizontal="center" vertical="center" wrapText="1"/>
      <protection/>
    </xf>
    <xf numFmtId="2" fontId="12" fillId="39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left" vertical="center" wrapText="1"/>
      <protection/>
    </xf>
    <xf numFmtId="2" fontId="19" fillId="0" borderId="0" xfId="0" applyNumberFormat="1" applyFont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189" fontId="8" fillId="0" borderId="0" xfId="0" applyNumberFormat="1" applyFont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vertical="center" wrapText="1"/>
      <protection/>
    </xf>
    <xf numFmtId="0" fontId="8" fillId="39" borderId="20" xfId="0" applyFont="1" applyFill="1" applyBorder="1" applyAlignment="1" applyProtection="1">
      <alignment horizontal="center" vertical="center" wrapText="1"/>
      <protection/>
    </xf>
    <xf numFmtId="0" fontId="8" fillId="39" borderId="23" xfId="0" applyFont="1" applyFill="1" applyBorder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8" fillId="38" borderId="20" xfId="0" applyFont="1" applyFill="1" applyBorder="1" applyAlignment="1" applyProtection="1">
      <alignment vertical="top" wrapText="1"/>
      <protection/>
    </xf>
    <xf numFmtId="0" fontId="8" fillId="38" borderId="20" xfId="0" applyFont="1" applyFill="1" applyBorder="1" applyAlignment="1" applyProtection="1">
      <alignment horizontal="left" vertical="top" wrapText="1"/>
      <protection/>
    </xf>
    <xf numFmtId="2" fontId="8" fillId="38" borderId="18" xfId="0" applyNumberFormat="1" applyFont="1" applyFill="1" applyBorder="1" applyAlignment="1" applyProtection="1">
      <alignment horizontal="center" vertical="center" wrapText="1"/>
      <protection/>
    </xf>
    <xf numFmtId="2" fontId="12" fillId="38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8" fillId="38" borderId="20" xfId="0" applyFont="1" applyFill="1" applyBorder="1" applyAlignment="1" applyProtection="1">
      <alignment horizontal="left" vertical="center" wrapText="1"/>
      <protection/>
    </xf>
    <xf numFmtId="0" fontId="8" fillId="37" borderId="2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8" fillId="40" borderId="0" xfId="0" applyFont="1" applyFill="1" applyAlignment="1">
      <alignment/>
    </xf>
    <xf numFmtId="0" fontId="8" fillId="38" borderId="20" xfId="0" applyFont="1" applyFill="1" applyBorder="1" applyAlignment="1" applyProtection="1">
      <alignment vertical="center" wrapText="1"/>
      <protection/>
    </xf>
    <xf numFmtId="0" fontId="14" fillId="38" borderId="18" xfId="0" applyNumberFormat="1" applyFont="1" applyFill="1" applyBorder="1" applyAlignment="1" applyProtection="1">
      <alignment horizontal="center" vertical="center" wrapText="1"/>
      <protection/>
    </xf>
    <xf numFmtId="0" fontId="14" fillId="38" borderId="18" xfId="0" applyFont="1" applyFill="1" applyBorder="1" applyAlignment="1" applyProtection="1">
      <alignment horizontal="center" vertical="center" wrapText="1"/>
      <protection/>
    </xf>
    <xf numFmtId="4" fontId="8" fillId="38" borderId="18" xfId="42" applyNumberFormat="1" applyFont="1" applyFill="1" applyBorder="1" applyAlignment="1" applyProtection="1">
      <alignment horizontal="center" vertical="center" wrapText="1"/>
      <protection/>
    </xf>
    <xf numFmtId="3" fontId="8" fillId="38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Border="1" applyAlignment="1" applyProtection="1">
      <alignment horizontal="center" vertical="top" wrapText="1"/>
      <protection/>
    </xf>
    <xf numFmtId="0" fontId="8" fillId="0" borderId="18" xfId="0" applyFont="1" applyBorder="1" applyAlignment="1" applyProtection="1">
      <alignment vertical="top" wrapText="1"/>
      <protection/>
    </xf>
    <xf numFmtId="0" fontId="8" fillId="0" borderId="18" xfId="0" applyFont="1" applyBorder="1" applyAlignment="1" applyProtection="1">
      <alignment vertical="center" wrapText="1"/>
      <protection/>
    </xf>
    <xf numFmtId="0" fontId="8" fillId="0" borderId="18" xfId="0" applyNumberFormat="1" applyFont="1" applyBorder="1" applyAlignment="1" applyProtection="1">
      <alignment horizontal="center" vertical="center" wrapText="1"/>
      <protection/>
    </xf>
    <xf numFmtId="3" fontId="8" fillId="0" borderId="18" xfId="0" applyNumberFormat="1" applyFont="1" applyBorder="1" applyAlignment="1" applyProtection="1">
      <alignment horizontal="center" vertical="center" wrapText="1"/>
      <protection/>
    </xf>
    <xf numFmtId="189" fontId="8" fillId="0" borderId="18" xfId="0" applyNumberFormat="1" applyFont="1" applyFill="1" applyBorder="1" applyAlignment="1" applyProtection="1">
      <alignment horizontal="center" vertical="center" wrapText="1"/>
      <protection/>
    </xf>
    <xf numFmtId="2" fontId="21" fillId="0" borderId="0" xfId="0" applyNumberFormat="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Alignment="1" applyProtection="1">
      <alignment vertical="center" wrapText="1"/>
      <protection/>
    </xf>
    <xf numFmtId="2" fontId="22" fillId="0" borderId="0" xfId="0" applyNumberFormat="1" applyFont="1" applyFill="1" applyBorder="1" applyAlignment="1">
      <alignment vertical="center" wrapText="1"/>
    </xf>
    <xf numFmtId="0" fontId="8" fillId="0" borderId="20" xfId="0" applyFont="1" applyBorder="1" applyAlignment="1">
      <alignment vertical="top" wrapText="1"/>
    </xf>
    <xf numFmtId="0" fontId="8" fillId="0" borderId="20" xfId="0" applyNumberFormat="1" applyFont="1" applyBorder="1" applyAlignment="1">
      <alignment horizontal="center" vertical="center" wrapText="1"/>
    </xf>
    <xf numFmtId="0" fontId="14" fillId="0" borderId="20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vertical="top" wrapText="1"/>
    </xf>
    <xf numFmtId="2" fontId="8" fillId="0" borderId="18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top" wrapText="1"/>
    </xf>
    <xf numFmtId="0" fontId="8" fillId="39" borderId="18" xfId="0" applyFont="1" applyFill="1" applyBorder="1" applyAlignment="1">
      <alignment horizontal="center" vertical="center" wrapText="1"/>
    </xf>
    <xf numFmtId="0" fontId="8" fillId="39" borderId="18" xfId="0" applyNumberFormat="1" applyFont="1" applyFill="1" applyBorder="1" applyAlignment="1">
      <alignment horizontal="center" vertical="center" wrapText="1"/>
    </xf>
    <xf numFmtId="0" fontId="14" fillId="39" borderId="18" xfId="0" applyNumberFormat="1" applyFont="1" applyFill="1" applyBorder="1" applyAlignment="1">
      <alignment horizontal="center" vertical="center" wrapText="1"/>
    </xf>
    <xf numFmtId="49" fontId="14" fillId="39" borderId="22" xfId="0" applyNumberFormat="1" applyFont="1" applyFill="1" applyBorder="1" applyAlignment="1">
      <alignment horizontal="center" vertical="center" wrapText="1"/>
    </xf>
    <xf numFmtId="0" fontId="8" fillId="39" borderId="22" xfId="0" applyFont="1" applyFill="1" applyBorder="1" applyAlignment="1">
      <alignment horizontal="center" vertical="center" wrapText="1"/>
    </xf>
    <xf numFmtId="0" fontId="8" fillId="39" borderId="22" xfId="0" applyFont="1" applyFill="1" applyBorder="1" applyAlignment="1">
      <alignment vertical="center" wrapText="1"/>
    </xf>
    <xf numFmtId="2" fontId="8" fillId="39" borderId="22" xfId="0" applyNumberFormat="1" applyFont="1" applyFill="1" applyBorder="1" applyAlignment="1">
      <alignment horizontal="center" vertical="center" wrapText="1"/>
    </xf>
    <xf numFmtId="0" fontId="8" fillId="38" borderId="24" xfId="0" applyFont="1" applyFill="1" applyBorder="1" applyAlignment="1">
      <alignment vertical="top" wrapText="1"/>
    </xf>
    <xf numFmtId="0" fontId="8" fillId="38" borderId="18" xfId="0" applyNumberFormat="1" applyFont="1" applyFill="1" applyBorder="1" applyAlignment="1">
      <alignment horizontal="center" vertical="center" wrapText="1"/>
    </xf>
    <xf numFmtId="49" fontId="14" fillId="38" borderId="23" xfId="0" applyNumberFormat="1" applyFont="1" applyFill="1" applyBorder="1" applyAlignment="1">
      <alignment horizontal="center" vertical="top" wrapText="1"/>
    </xf>
    <xf numFmtId="0" fontId="12" fillId="38" borderId="18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Alignment="1">
      <alignment/>
    </xf>
    <xf numFmtId="2" fontId="8" fillId="38" borderId="1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20" xfId="0" applyFont="1" applyBorder="1" applyAlignment="1">
      <alignment horizontal="left" vertical="top" wrapText="1"/>
    </xf>
    <xf numFmtId="49" fontId="8" fillId="0" borderId="23" xfId="0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40" borderId="0" xfId="0" applyFont="1" applyFill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23" xfId="0" applyFont="1" applyBorder="1" applyAlignment="1">
      <alignment vertical="top" wrapText="1"/>
    </xf>
    <xf numFmtId="0" fontId="20" fillId="0" borderId="0" xfId="0" applyFont="1" applyFill="1" applyBorder="1" applyAlignment="1">
      <alignment vertical="center" wrapText="1"/>
    </xf>
    <xf numFmtId="2" fontId="8" fillId="0" borderId="0" xfId="0" applyNumberFormat="1" applyFont="1" applyAlignment="1">
      <alignment horizontal="center" vertical="center" wrapText="1"/>
    </xf>
    <xf numFmtId="2" fontId="8" fillId="0" borderId="0" xfId="0" applyNumberFormat="1" applyFont="1" applyFill="1" applyBorder="1" applyAlignment="1">
      <alignment vertical="center" wrapText="1"/>
    </xf>
    <xf numFmtId="2" fontId="8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38" borderId="18" xfId="0" applyNumberFormat="1" applyFont="1" applyFill="1" applyBorder="1" applyAlignment="1">
      <alignment horizontal="center" vertical="top" wrapText="1"/>
    </xf>
    <xf numFmtId="0" fontId="8" fillId="38" borderId="18" xfId="0" applyFont="1" applyFill="1" applyBorder="1" applyAlignment="1">
      <alignment vertical="top" wrapText="1"/>
    </xf>
    <xf numFmtId="1" fontId="8" fillId="0" borderId="18" xfId="0" applyNumberFormat="1" applyFont="1" applyFill="1" applyBorder="1" applyAlignment="1">
      <alignment horizontal="center" vertical="center" wrapText="1"/>
    </xf>
    <xf numFmtId="0" fontId="8" fillId="38" borderId="23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>
      <alignment horizontal="left" vertical="center" wrapText="1"/>
    </xf>
    <xf numFmtId="0" fontId="8" fillId="38" borderId="0" xfId="0" applyFont="1" applyFill="1" applyAlignment="1">
      <alignment vertical="center" wrapText="1"/>
    </xf>
    <xf numFmtId="49" fontId="8" fillId="39" borderId="21" xfId="0" applyNumberFormat="1" applyFont="1" applyFill="1" applyBorder="1" applyAlignment="1">
      <alignment horizontal="center" vertical="top" wrapText="1"/>
    </xf>
    <xf numFmtId="0" fontId="8" fillId="39" borderId="25" xfId="0" applyFont="1" applyFill="1" applyBorder="1" applyAlignment="1">
      <alignment vertical="top" wrapText="1"/>
    </xf>
    <xf numFmtId="0" fontId="8" fillId="39" borderId="0" xfId="0" applyFont="1" applyFill="1" applyBorder="1" applyAlignment="1">
      <alignment vertical="top" wrapText="1"/>
    </xf>
    <xf numFmtId="0" fontId="8" fillId="39" borderId="0" xfId="0" applyFont="1" applyFill="1" applyBorder="1" applyAlignment="1">
      <alignment horizontal="center" vertical="center" wrapText="1"/>
    </xf>
    <xf numFmtId="1" fontId="12" fillId="39" borderId="0" xfId="0" applyNumberFormat="1" applyFont="1" applyFill="1" applyBorder="1" applyAlignment="1">
      <alignment horizontal="center" vertical="center" wrapText="1"/>
    </xf>
    <xf numFmtId="0" fontId="8" fillId="39" borderId="18" xfId="0" applyFont="1" applyFill="1" applyBorder="1" applyAlignment="1">
      <alignment horizontal="left" vertical="top" wrapText="1"/>
    </xf>
    <xf numFmtId="0" fontId="8" fillId="39" borderId="26" xfId="0" applyFont="1" applyFill="1" applyBorder="1" applyAlignment="1">
      <alignment horizontal="left" vertical="center" wrapText="1"/>
    </xf>
    <xf numFmtId="0" fontId="8" fillId="39" borderId="18" xfId="0" applyFont="1" applyFill="1" applyBorder="1" applyAlignment="1">
      <alignment vertical="center" wrapText="1"/>
    </xf>
    <xf numFmtId="0" fontId="12" fillId="39" borderId="18" xfId="0" applyFont="1" applyFill="1" applyBorder="1" applyAlignment="1">
      <alignment horizontal="center" vertical="center" wrapText="1"/>
    </xf>
    <xf numFmtId="2" fontId="8" fillId="39" borderId="18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top" wrapText="1"/>
    </xf>
    <xf numFmtId="0" fontId="8" fillId="0" borderId="27" xfId="0" applyFont="1" applyBorder="1" applyAlignment="1">
      <alignment horizontal="left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49" fontId="8" fillId="0" borderId="18" xfId="0" applyNumberFormat="1" applyFont="1" applyBorder="1" applyAlignment="1" applyProtection="1">
      <alignment horizontal="center" vertical="top"/>
      <protection/>
    </xf>
    <xf numFmtId="4" fontId="8" fillId="0" borderId="18" xfId="0" applyNumberFormat="1" applyFont="1" applyBorder="1" applyAlignment="1" applyProtection="1">
      <alignment horizontal="center" vertical="center" wrapText="1"/>
      <protection/>
    </xf>
    <xf numFmtId="49" fontId="8" fillId="0" borderId="20" xfId="0" applyNumberFormat="1" applyFont="1" applyBorder="1" applyAlignment="1" applyProtection="1">
      <alignment horizontal="center" vertical="top"/>
      <protection/>
    </xf>
    <xf numFmtId="0" fontId="19" fillId="0" borderId="25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4" fontId="8" fillId="0" borderId="18" xfId="0" applyNumberFormat="1" applyFont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vertical="top" wrapText="1"/>
      <protection/>
    </xf>
    <xf numFmtId="2" fontId="21" fillId="0" borderId="0" xfId="0" applyNumberFormat="1" applyFont="1" applyFill="1" applyBorder="1" applyAlignment="1" applyProtection="1">
      <alignment vertical="center" wrapText="1"/>
      <protection/>
    </xf>
    <xf numFmtId="2" fontId="21" fillId="0" borderId="0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>
      <alignment vertical="center" wrapText="1"/>
    </xf>
    <xf numFmtId="0" fontId="8" fillId="41" borderId="0" xfId="0" applyFont="1" applyFill="1" applyAlignment="1">
      <alignment/>
    </xf>
    <xf numFmtId="0" fontId="8" fillId="38" borderId="18" xfId="0" applyFont="1" applyFill="1" applyBorder="1" applyAlignment="1">
      <alignment vertical="center" wrapText="1"/>
    </xf>
    <xf numFmtId="0" fontId="8" fillId="38" borderId="20" xfId="0" applyFont="1" applyFill="1" applyBorder="1" applyAlignment="1">
      <alignment vertical="top" wrapText="1"/>
    </xf>
    <xf numFmtId="0" fontId="8" fillId="38" borderId="20" xfId="0" applyFont="1" applyFill="1" applyBorder="1" applyAlignment="1">
      <alignment horizontal="center" vertical="center" wrapText="1"/>
    </xf>
    <xf numFmtId="0" fontId="8" fillId="38" borderId="24" xfId="0" applyFont="1" applyFill="1" applyBorder="1" applyAlignment="1">
      <alignment horizontal="center" vertical="center" wrapText="1"/>
    </xf>
    <xf numFmtId="0" fontId="8" fillId="38" borderId="20" xfId="0" applyFont="1" applyFill="1" applyBorder="1" applyAlignment="1">
      <alignment horizontal="center" vertical="top" wrapText="1"/>
    </xf>
    <xf numFmtId="0" fontId="8" fillId="38" borderId="20" xfId="0" applyNumberFormat="1" applyFont="1" applyFill="1" applyBorder="1" applyAlignment="1">
      <alignment horizontal="center" vertical="center" wrapText="1"/>
    </xf>
    <xf numFmtId="9" fontId="8" fillId="38" borderId="20" xfId="0" applyNumberFormat="1" applyFont="1" applyFill="1" applyBorder="1" applyAlignment="1">
      <alignment horizontal="center" vertical="center" wrapText="1"/>
    </xf>
    <xf numFmtId="0" fontId="8" fillId="38" borderId="20" xfId="0" applyFont="1" applyFill="1" applyBorder="1" applyAlignment="1">
      <alignment horizontal="left" vertical="center" wrapText="1"/>
    </xf>
    <xf numFmtId="2" fontId="8" fillId="38" borderId="20" xfId="0" applyNumberFormat="1" applyFont="1" applyFill="1" applyBorder="1" applyAlignment="1">
      <alignment horizontal="center" vertical="center" wrapText="1"/>
    </xf>
    <xf numFmtId="2" fontId="12" fillId="38" borderId="20" xfId="0" applyNumberFormat="1" applyFont="1" applyFill="1" applyBorder="1" applyAlignment="1">
      <alignment horizontal="center" vertical="center" wrapText="1"/>
    </xf>
    <xf numFmtId="0" fontId="12" fillId="38" borderId="2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top" wrapText="1"/>
    </xf>
    <xf numFmtId="0" fontId="8" fillId="38" borderId="22" xfId="0" applyFont="1" applyFill="1" applyBorder="1" applyAlignment="1">
      <alignment vertical="top" wrapText="1"/>
    </xf>
    <xf numFmtId="0" fontId="8" fillId="38" borderId="18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2" xfId="0" applyFont="1" applyFill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2" fontId="12" fillId="0" borderId="18" xfId="0" applyNumberFormat="1" applyFont="1" applyBorder="1" applyAlignment="1" applyProtection="1">
      <alignment horizontal="center" vertical="center" wrapText="1"/>
      <protection/>
    </xf>
    <xf numFmtId="2" fontId="19" fillId="0" borderId="0" xfId="0" applyNumberFormat="1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/>
    </xf>
    <xf numFmtId="0" fontId="8" fillId="0" borderId="20" xfId="0" applyFont="1" applyBorder="1" applyAlignment="1">
      <alignment horizontal="center" vertical="top" wrapText="1"/>
    </xf>
    <xf numFmtId="2" fontId="19" fillId="0" borderId="0" xfId="0" applyNumberFormat="1" applyFont="1" applyAlignment="1">
      <alignment vertical="center" wrapText="1"/>
    </xf>
    <xf numFmtId="2" fontId="15" fillId="42" borderId="1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26" fillId="0" borderId="15" xfId="0" applyFont="1" applyFill="1" applyBorder="1" applyAlignment="1" quotePrefix="1">
      <alignment horizontal="center" vertical="center" wrapText="1"/>
    </xf>
    <xf numFmtId="2" fontId="27" fillId="0" borderId="29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26" fillId="0" borderId="16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horizontal="center" vertical="center" wrapText="1"/>
    </xf>
    <xf numFmtId="2" fontId="25" fillId="0" borderId="29" xfId="0" applyNumberFormat="1" applyFont="1" applyFill="1" applyBorder="1" applyAlignment="1">
      <alignment horizontal="center" vertical="center"/>
    </xf>
    <xf numFmtId="0" fontId="25" fillId="0" borderId="18" xfId="0" applyFont="1" applyBorder="1" applyAlignment="1">
      <alignment horizontal="left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 wrapText="1"/>
    </xf>
    <xf numFmtId="0" fontId="25" fillId="0" borderId="18" xfId="0" applyFont="1" applyBorder="1" applyAlignment="1">
      <alignment/>
    </xf>
    <xf numFmtId="0" fontId="26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top" wrapText="1"/>
    </xf>
    <xf numFmtId="0" fontId="10" fillId="0" borderId="2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18" xfId="0" applyFont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3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wrapText="1"/>
    </xf>
    <xf numFmtId="0" fontId="3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Alignment="1">
      <alignment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0" borderId="0" xfId="0" applyAlignment="1">
      <alignment horizontal="left" inden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right"/>
    </xf>
    <xf numFmtId="0" fontId="3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indent="4"/>
    </xf>
    <xf numFmtId="0" fontId="40" fillId="0" borderId="0" xfId="0" applyFont="1" applyAlignment="1">
      <alignment horizontal="left"/>
    </xf>
    <xf numFmtId="0" fontId="4" fillId="0" borderId="0" xfId="42" applyNumberFormat="1" applyFont="1" applyAlignment="1">
      <alignment horizontal="left"/>
    </xf>
    <xf numFmtId="0" fontId="6" fillId="0" borderId="0" xfId="42" applyNumberFormat="1" applyFont="1" applyAlignment="1">
      <alignment horizontal="left"/>
    </xf>
    <xf numFmtId="0" fontId="3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9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44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26" fillId="0" borderId="0" xfId="0" applyFont="1" applyAlignment="1">
      <alignment horizontal="left"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9" fillId="0" borderId="0" xfId="0" applyFont="1" applyAlignment="1">
      <alignment horizontal="left" indent="1"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2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60" fillId="0" borderId="0" xfId="0" applyFont="1" applyAlignment="1">
      <alignment/>
    </xf>
    <xf numFmtId="0" fontId="56" fillId="0" borderId="0" xfId="0" applyFont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Alignment="1">
      <alignment horizontal="left"/>
    </xf>
    <xf numFmtId="0" fontId="41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9" fontId="4" fillId="0" borderId="0" xfId="0" applyNumberFormat="1" applyFont="1" applyFill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9" fontId="4" fillId="0" borderId="0" xfId="0" applyNumberFormat="1" applyFont="1" applyFill="1" applyAlignment="1">
      <alignment/>
    </xf>
    <xf numFmtId="0" fontId="41" fillId="0" borderId="0" xfId="0" applyFont="1" applyAlignment="1">
      <alignment/>
    </xf>
    <xf numFmtId="0" fontId="14" fillId="0" borderId="29" xfId="0" applyFont="1" applyFill="1" applyBorder="1" applyAlignment="1">
      <alignment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vertical="center"/>
    </xf>
    <xf numFmtId="0" fontId="28" fillId="33" borderId="17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5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12" fillId="0" borderId="0" xfId="0" applyFont="1" applyAlignment="1">
      <alignment/>
    </xf>
    <xf numFmtId="0" fontId="51" fillId="0" borderId="0" xfId="0" applyFont="1" applyAlignment="1">
      <alignment/>
    </xf>
    <xf numFmtId="0" fontId="65" fillId="0" borderId="0" xfId="0" applyFont="1" applyAlignment="1">
      <alignment/>
    </xf>
    <xf numFmtId="0" fontId="51" fillId="0" borderId="0" xfId="0" applyFont="1" applyAlignment="1">
      <alignment/>
    </xf>
    <xf numFmtId="0" fontId="12" fillId="33" borderId="0" xfId="0" applyFont="1" applyFill="1" applyBorder="1" applyAlignment="1">
      <alignment horizontal="left" vertical="center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4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12" borderId="18" xfId="0" applyFont="1" applyFill="1" applyBorder="1" applyAlignment="1">
      <alignment horizontal="left" vertical="center" wrapText="1"/>
    </xf>
    <xf numFmtId="0" fontId="12" fillId="12" borderId="18" xfId="0" applyFont="1" applyFill="1" applyBorder="1" applyAlignment="1">
      <alignment horizontal="center" vertical="center" wrapText="1"/>
    </xf>
    <xf numFmtId="0" fontId="12" fillId="13" borderId="20" xfId="0" applyFont="1" applyFill="1" applyBorder="1" applyAlignment="1">
      <alignment horizontal="center" vertical="center" wrapText="1"/>
    </xf>
    <xf numFmtId="49" fontId="12" fillId="13" borderId="20" xfId="0" applyNumberFormat="1" applyFont="1" applyFill="1" applyBorder="1" applyAlignment="1">
      <alignment horizontal="center" vertical="center" wrapText="1"/>
    </xf>
    <xf numFmtId="2" fontId="12" fillId="13" borderId="18" xfId="0" applyNumberFormat="1" applyFont="1" applyFill="1" applyBorder="1" applyAlignment="1">
      <alignment horizontal="center" vertical="center" wrapText="1"/>
    </xf>
    <xf numFmtId="0" fontId="15" fillId="13" borderId="20" xfId="0" applyFont="1" applyFill="1" applyBorder="1" applyAlignment="1">
      <alignment horizontal="center" vertical="center" wrapText="1"/>
    </xf>
    <xf numFmtId="0" fontId="12" fillId="13" borderId="18" xfId="0" applyFont="1" applyFill="1" applyBorder="1" applyAlignment="1">
      <alignment horizontal="center" vertical="center" wrapText="1"/>
    </xf>
    <xf numFmtId="0" fontId="25" fillId="32" borderId="18" xfId="0" applyFont="1" applyFill="1" applyBorder="1" applyAlignment="1">
      <alignment horizontal="left" vertical="center" wrapText="1"/>
    </xf>
    <xf numFmtId="0" fontId="25" fillId="32" borderId="18" xfId="0" applyFont="1" applyFill="1" applyBorder="1" applyAlignment="1">
      <alignment horizontal="center" vertical="center" wrapText="1"/>
    </xf>
    <xf numFmtId="2" fontId="25" fillId="32" borderId="18" xfId="0" applyNumberFormat="1" applyFont="1" applyFill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horizontal="center" vertical="center" wrapText="1"/>
    </xf>
    <xf numFmtId="0" fontId="8" fillId="43" borderId="18" xfId="0" applyFont="1" applyFill="1" applyBorder="1" applyAlignment="1" applyProtection="1">
      <alignment horizontal="center" vertical="center" wrapText="1"/>
      <protection/>
    </xf>
    <xf numFmtId="0" fontId="8" fillId="43" borderId="18" xfId="0" applyFont="1" applyFill="1" applyBorder="1" applyAlignment="1" applyProtection="1" quotePrefix="1">
      <alignment horizontal="center" vertical="center" wrapText="1"/>
      <protection/>
    </xf>
    <xf numFmtId="0" fontId="8" fillId="43" borderId="18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Border="1" applyAlignment="1">
      <alignment horizontal="left" vertical="center" wrapText="1"/>
    </xf>
    <xf numFmtId="1" fontId="8" fillId="0" borderId="22" xfId="0" applyNumberFormat="1" applyFont="1" applyFill="1" applyBorder="1" applyAlignment="1" applyProtection="1">
      <alignment horizontal="center" vertical="center" wrapText="1"/>
      <protection/>
    </xf>
    <xf numFmtId="2" fontId="8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22" xfId="0" applyNumberFormat="1" applyFont="1" applyFill="1" applyBorder="1" applyAlignment="1" applyProtection="1">
      <alignment horizontal="center" vertical="center" wrapText="1"/>
      <protection/>
    </xf>
    <xf numFmtId="2" fontId="8" fillId="0" borderId="22" xfId="0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2" fontId="14" fillId="36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44" borderId="0" xfId="0" applyFill="1" applyAlignment="1">
      <alignment/>
    </xf>
    <xf numFmtId="0" fontId="0" fillId="44" borderId="0" xfId="0" applyFill="1" applyAlignment="1">
      <alignment horizontal="center"/>
    </xf>
    <xf numFmtId="0" fontId="0" fillId="44" borderId="31" xfId="0" applyFill="1" applyBorder="1" applyAlignment="1">
      <alignment/>
    </xf>
    <xf numFmtId="0" fontId="0" fillId="0" borderId="13" xfId="0" applyFill="1" applyBorder="1" applyAlignment="1">
      <alignment/>
    </xf>
    <xf numFmtId="0" fontId="0" fillId="44" borderId="12" xfId="0" applyFill="1" applyBorder="1" applyAlignment="1">
      <alignment/>
    </xf>
    <xf numFmtId="0" fontId="0" fillId="44" borderId="13" xfId="0" applyFill="1" applyBorder="1" applyAlignment="1">
      <alignment horizontal="center"/>
    </xf>
    <xf numFmtId="0" fontId="0" fillId="44" borderId="13" xfId="0" applyFill="1" applyBorder="1" applyAlignment="1">
      <alignment/>
    </xf>
    <xf numFmtId="0" fontId="0" fillId="44" borderId="32" xfId="0" applyFill="1" applyBorder="1" applyAlignment="1">
      <alignment/>
    </xf>
    <xf numFmtId="0" fontId="0" fillId="44" borderId="15" xfId="0" applyFill="1" applyBorder="1" applyAlignment="1">
      <alignment/>
    </xf>
    <xf numFmtId="0" fontId="0" fillId="34" borderId="13" xfId="0" applyFill="1" applyBorder="1" applyAlignment="1">
      <alignment/>
    </xf>
    <xf numFmtId="0" fontId="0" fillId="44" borderId="16" xfId="0" applyFill="1" applyBorder="1" applyAlignment="1">
      <alignment/>
    </xf>
    <xf numFmtId="0" fontId="12" fillId="44" borderId="10" xfId="0" applyFont="1" applyFill="1" applyBorder="1" applyAlignment="1">
      <alignment horizontal="left" vertical="center"/>
    </xf>
    <xf numFmtId="0" fontId="8" fillId="44" borderId="11" xfId="0" applyFont="1" applyFill="1" applyBorder="1" applyAlignment="1">
      <alignment vertical="center" wrapText="1"/>
    </xf>
    <xf numFmtId="0" fontId="12" fillId="44" borderId="11" xfId="0" applyFont="1" applyFill="1" applyBorder="1" applyAlignment="1">
      <alignment horizontal="center" vertical="center" wrapText="1"/>
    </xf>
    <xf numFmtId="0" fontId="8" fillId="44" borderId="12" xfId="0" applyFont="1" applyFill="1" applyBorder="1" applyAlignment="1">
      <alignment vertical="center" wrapText="1"/>
    </xf>
    <xf numFmtId="0" fontId="12" fillId="44" borderId="17" xfId="0" applyFont="1" applyFill="1" applyBorder="1" applyAlignment="1">
      <alignment horizontal="left" vertical="center"/>
    </xf>
    <xf numFmtId="0" fontId="8" fillId="44" borderId="0" xfId="0" applyFont="1" applyFill="1" applyBorder="1" applyAlignment="1">
      <alignment vertical="center" wrapText="1"/>
    </xf>
    <xf numFmtId="0" fontId="12" fillId="44" borderId="0" xfId="0" applyFont="1" applyFill="1" applyBorder="1" applyAlignment="1">
      <alignment horizontal="center" vertical="center" wrapText="1"/>
    </xf>
    <xf numFmtId="0" fontId="8" fillId="44" borderId="13" xfId="0" applyFont="1" applyFill="1" applyBorder="1" applyAlignment="1">
      <alignment vertical="center" wrapText="1"/>
    </xf>
    <xf numFmtId="0" fontId="12" fillId="44" borderId="14" xfId="0" applyFont="1" applyFill="1" applyBorder="1" applyAlignment="1">
      <alignment horizontal="left" vertical="center"/>
    </xf>
    <xf numFmtId="0" fontId="8" fillId="44" borderId="15" xfId="0" applyFont="1" applyFill="1" applyBorder="1" applyAlignment="1">
      <alignment vertical="center" wrapText="1"/>
    </xf>
    <xf numFmtId="0" fontId="12" fillId="44" borderId="15" xfId="0" applyFont="1" applyFill="1" applyBorder="1" applyAlignment="1">
      <alignment horizontal="center" vertical="center" wrapText="1"/>
    </xf>
    <xf numFmtId="0" fontId="8" fillId="44" borderId="16" xfId="0" applyFont="1" applyFill="1" applyBorder="1" applyAlignment="1">
      <alignment vertical="center" wrapText="1"/>
    </xf>
    <xf numFmtId="0" fontId="12" fillId="44" borderId="0" xfId="0" applyFont="1" applyFill="1" applyAlignment="1">
      <alignment vertical="top" wrapText="1"/>
    </xf>
    <xf numFmtId="0" fontId="8" fillId="44" borderId="0" xfId="0" applyFont="1" applyFill="1" applyAlignment="1">
      <alignment horizontal="center" vertical="center" wrapText="1"/>
    </xf>
    <xf numFmtId="0" fontId="12" fillId="44" borderId="0" xfId="0" applyFont="1" applyFill="1" applyAlignment="1">
      <alignment vertical="center"/>
    </xf>
    <xf numFmtId="0" fontId="12" fillId="44" borderId="15" xfId="0" applyFont="1" applyFill="1" applyBorder="1" applyAlignment="1">
      <alignment vertical="center"/>
    </xf>
    <xf numFmtId="0" fontId="8" fillId="44" borderId="1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vertical="top" wrapText="1"/>
    </xf>
    <xf numFmtId="0" fontId="17" fillId="0" borderId="18" xfId="0" applyFont="1" applyFill="1" applyBorder="1" applyAlignment="1">
      <alignment vertical="top" wrapText="1"/>
    </xf>
    <xf numFmtId="0" fontId="8" fillId="0" borderId="20" xfId="0" applyFont="1" applyFill="1" applyBorder="1" applyAlignment="1">
      <alignment horizontal="right" vertical="center" wrapText="1"/>
    </xf>
    <xf numFmtId="0" fontId="8" fillId="0" borderId="21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right" vertical="center" wrapText="1"/>
    </xf>
    <xf numFmtId="0" fontId="8" fillId="44" borderId="10" xfId="0" applyFont="1" applyFill="1" applyBorder="1" applyAlignment="1">
      <alignment/>
    </xf>
    <xf numFmtId="0" fontId="8" fillId="44" borderId="11" xfId="0" applyFont="1" applyFill="1" applyBorder="1" applyAlignment="1">
      <alignment/>
    </xf>
    <xf numFmtId="0" fontId="8" fillId="44" borderId="11" xfId="0" applyFont="1" applyFill="1" applyBorder="1" applyAlignment="1">
      <alignment horizontal="center"/>
    </xf>
    <xf numFmtId="0" fontId="8" fillId="44" borderId="12" xfId="0" applyFont="1" applyFill="1" applyBorder="1" applyAlignment="1">
      <alignment/>
    </xf>
    <xf numFmtId="0" fontId="8" fillId="44" borderId="17" xfId="0" applyFont="1" applyFill="1" applyBorder="1" applyAlignment="1">
      <alignment/>
    </xf>
    <xf numFmtId="0" fontId="8" fillId="44" borderId="0" xfId="0" applyFont="1" applyFill="1" applyBorder="1" applyAlignment="1">
      <alignment/>
    </xf>
    <xf numFmtId="0" fontId="8" fillId="44" borderId="0" xfId="0" applyFont="1" applyFill="1" applyBorder="1" applyAlignment="1">
      <alignment horizontal="center"/>
    </xf>
    <xf numFmtId="0" fontId="8" fillId="44" borderId="13" xfId="0" applyFont="1" applyFill="1" applyBorder="1" applyAlignment="1">
      <alignment/>
    </xf>
    <xf numFmtId="0" fontId="8" fillId="44" borderId="14" xfId="0" applyFont="1" applyFill="1" applyBorder="1" applyAlignment="1">
      <alignment/>
    </xf>
    <xf numFmtId="0" fontId="8" fillId="44" borderId="15" xfId="0" applyFont="1" applyFill="1" applyBorder="1" applyAlignment="1">
      <alignment/>
    </xf>
    <xf numFmtId="0" fontId="8" fillId="44" borderId="15" xfId="0" applyFont="1" applyFill="1" applyBorder="1" applyAlignment="1">
      <alignment horizontal="center"/>
    </xf>
    <xf numFmtId="0" fontId="8" fillId="44" borderId="16" xfId="0" applyFont="1" applyFill="1" applyBorder="1" applyAlignment="1">
      <alignment/>
    </xf>
    <xf numFmtId="0" fontId="12" fillId="15" borderId="18" xfId="0" applyFont="1" applyFill="1" applyBorder="1" applyAlignment="1" applyProtection="1">
      <alignment horizontal="center" vertical="center" wrapText="1"/>
      <protection/>
    </xf>
    <xf numFmtId="0" fontId="12" fillId="13" borderId="20" xfId="0" applyFont="1" applyFill="1" applyBorder="1" applyAlignment="1" applyProtection="1">
      <alignment horizontal="center" vertical="center" wrapText="1"/>
      <protection/>
    </xf>
    <xf numFmtId="0" fontId="12" fillId="13" borderId="23" xfId="0" applyFont="1" applyFill="1" applyBorder="1" applyAlignment="1" applyProtection="1">
      <alignment horizontal="center" vertical="center" wrapText="1"/>
      <protection/>
    </xf>
    <xf numFmtId="0" fontId="12" fillId="13" borderId="18" xfId="0" applyFont="1" applyFill="1" applyBorder="1" applyAlignment="1" applyProtection="1">
      <alignment horizontal="center" vertical="center" wrapText="1"/>
      <protection/>
    </xf>
    <xf numFmtId="1" fontId="15" fillId="15" borderId="18" xfId="0" applyNumberFormat="1" applyFont="1" applyFill="1" applyBorder="1" applyAlignment="1" applyProtection="1">
      <alignment horizontal="center" vertical="center" wrapText="1"/>
      <protection/>
    </xf>
    <xf numFmtId="0" fontId="15" fillId="15" borderId="18" xfId="0" applyFont="1" applyFill="1" applyBorder="1" applyAlignment="1">
      <alignment horizontal="center" vertical="center" wrapText="1"/>
    </xf>
    <xf numFmtId="0" fontId="12" fillId="15" borderId="18" xfId="0" applyFont="1" applyFill="1" applyBorder="1" applyAlignment="1">
      <alignment horizontal="center" vertical="center" wrapText="1"/>
    </xf>
    <xf numFmtId="0" fontId="15" fillId="15" borderId="18" xfId="0" applyFont="1" applyFill="1" applyBorder="1" applyAlignment="1" applyProtection="1">
      <alignment horizontal="center" vertical="center"/>
      <protection/>
    </xf>
    <xf numFmtId="0" fontId="15" fillId="15" borderId="27" xfId="0" applyFont="1" applyFill="1" applyBorder="1" applyAlignment="1">
      <alignment horizontal="center" vertical="center" wrapText="1"/>
    </xf>
    <xf numFmtId="0" fontId="12" fillId="13" borderId="24" xfId="0" applyFont="1" applyFill="1" applyBorder="1" applyAlignment="1">
      <alignment horizontal="center" vertical="center" wrapText="1"/>
    </xf>
    <xf numFmtId="0" fontId="12" fillId="13" borderId="27" xfId="0" applyFont="1" applyFill="1" applyBorder="1" applyAlignment="1">
      <alignment horizontal="center" vertical="center" wrapText="1"/>
    </xf>
    <xf numFmtId="0" fontId="12" fillId="13" borderId="33" xfId="0" applyFont="1" applyFill="1" applyBorder="1" applyAlignment="1">
      <alignment horizontal="center" vertical="center" wrapText="1"/>
    </xf>
    <xf numFmtId="2" fontId="10" fillId="11" borderId="18" xfId="0" applyNumberFormat="1" applyFont="1" applyFill="1" applyBorder="1" applyAlignment="1">
      <alignment horizontal="center" vertical="center" wrapText="1"/>
    </xf>
    <xf numFmtId="2" fontId="10" fillId="11" borderId="22" xfId="0" applyNumberFormat="1" applyFont="1" applyFill="1" applyBorder="1" applyAlignment="1" applyProtection="1">
      <alignment horizontal="center" vertical="center" wrapText="1"/>
      <protection/>
    </xf>
    <xf numFmtId="2" fontId="10" fillId="11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horizontal="center" vertical="center" wrapText="1"/>
    </xf>
    <xf numFmtId="0" fontId="112" fillId="0" borderId="0" xfId="0" applyFont="1" applyFill="1" applyBorder="1" applyAlignment="1">
      <alignment horizontal="center" vertical="center" wrapText="1"/>
    </xf>
    <xf numFmtId="0" fontId="11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 wrapText="1"/>
    </xf>
    <xf numFmtId="0" fontId="25" fillId="44" borderId="15" xfId="0" applyFont="1" applyFill="1" applyBorder="1" applyAlignment="1">
      <alignment horizontal="center" vertical="center" wrapText="1"/>
    </xf>
    <xf numFmtId="2" fontId="25" fillId="44" borderId="29" xfId="0" applyNumberFormat="1" applyFont="1" applyFill="1" applyBorder="1" applyAlignment="1">
      <alignment horizontal="center" vertical="center"/>
    </xf>
    <xf numFmtId="0" fontId="25" fillId="44" borderId="29" xfId="0" applyFont="1" applyFill="1" applyBorder="1" applyAlignment="1">
      <alignment horizontal="center" vertical="center" wrapText="1"/>
    </xf>
    <xf numFmtId="0" fontId="25" fillId="44" borderId="35" xfId="0" applyFont="1" applyFill="1" applyBorder="1" applyAlignment="1">
      <alignment horizontal="center" vertical="center" wrapText="1"/>
    </xf>
    <xf numFmtId="0" fontId="25" fillId="44" borderId="36" xfId="0" applyFont="1" applyFill="1" applyBorder="1" applyAlignment="1">
      <alignment horizontal="center" vertical="center" wrapText="1"/>
    </xf>
    <xf numFmtId="0" fontId="25" fillId="44" borderId="37" xfId="0" applyFont="1" applyFill="1" applyBorder="1" applyAlignment="1">
      <alignment horizontal="center" vertical="center" wrapText="1"/>
    </xf>
    <xf numFmtId="0" fontId="0" fillId="44" borderId="0" xfId="0" applyFill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vertical="center"/>
    </xf>
    <xf numFmtId="2" fontId="25" fillId="0" borderId="0" xfId="0" applyNumberFormat="1" applyFont="1" applyFill="1" applyBorder="1" applyAlignment="1">
      <alignment horizontal="center" vertical="center"/>
    </xf>
    <xf numFmtId="0" fontId="0" fillId="44" borderId="10" xfId="0" applyFill="1" applyBorder="1" applyAlignment="1">
      <alignment/>
    </xf>
    <xf numFmtId="0" fontId="0" fillId="44" borderId="11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4" xfId="0" applyFill="1" applyBorder="1" applyAlignment="1">
      <alignment/>
    </xf>
    <xf numFmtId="0" fontId="0" fillId="0" borderId="13" xfId="0" applyBorder="1" applyAlignment="1">
      <alignment/>
    </xf>
    <xf numFmtId="0" fontId="8" fillId="44" borderId="12" xfId="0" applyFont="1" applyFill="1" applyBorder="1" applyAlignment="1">
      <alignment horizontal="center" vertical="center" wrapText="1"/>
    </xf>
    <xf numFmtId="0" fontId="8" fillId="44" borderId="13" xfId="0" applyFont="1" applyFill="1" applyBorder="1" applyAlignment="1">
      <alignment horizontal="center" vertical="center" wrapText="1"/>
    </xf>
    <xf numFmtId="0" fontId="8" fillId="44" borderId="16" xfId="0" applyFont="1" applyFill="1" applyBorder="1" applyAlignment="1">
      <alignment horizontal="center" vertical="center" wrapText="1"/>
    </xf>
    <xf numFmtId="0" fontId="12" fillId="37" borderId="18" xfId="0" applyFont="1" applyFill="1" applyBorder="1" applyAlignment="1" applyProtection="1">
      <alignment horizontal="center" vertical="center" wrapText="1"/>
      <protection hidden="1"/>
    </xf>
    <xf numFmtId="0" fontId="12" fillId="37" borderId="20" xfId="0" applyFont="1" applyFill="1" applyBorder="1" applyAlignment="1" applyProtection="1">
      <alignment horizontal="center" vertical="center" wrapText="1"/>
      <protection hidden="1"/>
    </xf>
    <xf numFmtId="0" fontId="15" fillId="37" borderId="18" xfId="0" applyFont="1" applyFill="1" applyBorder="1" applyAlignment="1" applyProtection="1">
      <alignment horizontal="center" vertical="center" wrapText="1"/>
      <protection hidden="1"/>
    </xf>
    <xf numFmtId="189" fontId="12" fillId="37" borderId="18" xfId="0" applyNumberFormat="1" applyFont="1" applyFill="1" applyBorder="1" applyAlignment="1" applyProtection="1">
      <alignment horizontal="center" vertical="center" wrapText="1"/>
      <protection hidden="1"/>
    </xf>
    <xf numFmtId="2" fontId="15" fillId="37" borderId="18" xfId="0" applyNumberFormat="1" applyFont="1" applyFill="1" applyBorder="1" applyAlignment="1" applyProtection="1">
      <alignment horizontal="center" vertical="center" wrapText="1"/>
      <protection hidden="1"/>
    </xf>
    <xf numFmtId="49" fontId="15" fillId="37" borderId="18" xfId="0" applyNumberFormat="1" applyFont="1" applyFill="1" applyBorder="1" applyAlignment="1" applyProtection="1">
      <alignment horizontal="center" vertical="center" wrapText="1"/>
      <protection hidden="1"/>
    </xf>
    <xf numFmtId="43" fontId="15" fillId="37" borderId="18" xfId="42" applyNumberFormat="1" applyFont="1" applyFill="1" applyBorder="1" applyAlignment="1" applyProtection="1">
      <alignment vertical="center" wrapText="1"/>
      <protection hidden="1"/>
    </xf>
    <xf numFmtId="188" fontId="15" fillId="37" borderId="18" xfId="0" applyNumberFormat="1" applyFont="1" applyFill="1" applyBorder="1" applyAlignment="1" applyProtection="1">
      <alignment horizontal="center" vertical="center" wrapText="1"/>
      <protection hidden="1"/>
    </xf>
    <xf numFmtId="2" fontId="12" fillId="37" borderId="18" xfId="0" applyNumberFormat="1" applyFont="1" applyFill="1" applyBorder="1" applyAlignment="1" applyProtection="1">
      <alignment horizontal="center" vertical="center" wrapText="1"/>
      <protection hidden="1"/>
    </xf>
    <xf numFmtId="0" fontId="12" fillId="37" borderId="18" xfId="0" applyNumberFormat="1" applyFont="1" applyFill="1" applyBorder="1" applyAlignment="1" applyProtection="1">
      <alignment horizontal="center" vertical="center" wrapText="1"/>
      <protection hidden="1"/>
    </xf>
    <xf numFmtId="0" fontId="12" fillId="37" borderId="18" xfId="0" applyFont="1" applyFill="1" applyBorder="1" applyAlignment="1" applyProtection="1">
      <alignment horizontal="center" vertical="center"/>
      <protection hidden="1"/>
    </xf>
    <xf numFmtId="4" fontId="12" fillId="37" borderId="18" xfId="0" applyNumberFormat="1" applyFont="1" applyFill="1" applyBorder="1" applyAlignment="1" applyProtection="1">
      <alignment horizontal="center" vertical="center" wrapText="1"/>
      <protection hidden="1"/>
    </xf>
    <xf numFmtId="0" fontId="114" fillId="44" borderId="10" xfId="0" applyFont="1" applyFill="1" applyBorder="1" applyAlignment="1">
      <alignment horizontal="center" vertical="center"/>
    </xf>
    <xf numFmtId="0" fontId="114" fillId="44" borderId="11" xfId="0" applyFont="1" applyFill="1" applyBorder="1" applyAlignment="1">
      <alignment horizontal="center" vertical="center"/>
    </xf>
    <xf numFmtId="0" fontId="114" fillId="44" borderId="12" xfId="0" applyFont="1" applyFill="1" applyBorder="1" applyAlignment="1">
      <alignment horizontal="center" vertical="center"/>
    </xf>
    <xf numFmtId="0" fontId="4" fillId="0" borderId="18" xfId="0" applyFont="1" applyBorder="1" applyAlignment="1" quotePrefix="1">
      <alignment horizontal="center" vertical="center" wrapText="1"/>
    </xf>
    <xf numFmtId="15" fontId="4" fillId="0" borderId="23" xfId="0" applyNumberFormat="1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17" fontId="4" fillId="0" borderId="18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94" fontId="4" fillId="0" borderId="23" xfId="0" applyNumberFormat="1" applyFont="1" applyBorder="1" applyAlignment="1">
      <alignment horizontal="center" vertical="center" wrapText="1"/>
    </xf>
    <xf numFmtId="15" fontId="4" fillId="0" borderId="23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35" fillId="0" borderId="18" xfId="0" applyNumberFormat="1" applyFont="1" applyBorder="1" applyAlignment="1">
      <alignment horizontal="center" vertical="center" wrapText="1"/>
    </xf>
    <xf numFmtId="189" fontId="4" fillId="0" borderId="18" xfId="0" applyNumberFormat="1" applyFont="1" applyBorder="1" applyAlignment="1">
      <alignment horizontal="center" vertical="center" wrapText="1"/>
    </xf>
    <xf numFmtId="0" fontId="35" fillId="0" borderId="18" xfId="0" applyFont="1" applyBorder="1" applyAlignment="1">
      <alignment horizontal="left" vertical="center" wrapText="1"/>
    </xf>
    <xf numFmtId="0" fontId="35" fillId="0" borderId="18" xfId="0" applyFont="1" applyBorder="1" applyAlignment="1" quotePrefix="1">
      <alignment horizontal="center" vertical="center" wrapText="1"/>
    </xf>
    <xf numFmtId="189" fontId="35" fillId="0" borderId="18" xfId="0" applyNumberFormat="1" applyFont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115" fillId="0" borderId="18" xfId="0" applyFont="1" applyBorder="1" applyAlignment="1">
      <alignment/>
    </xf>
    <xf numFmtId="0" fontId="115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5" fontId="4" fillId="0" borderId="18" xfId="0" applyNumberFormat="1" applyFont="1" applyBorder="1" applyAlignment="1">
      <alignment horizontal="center" vertical="center" wrapText="1"/>
    </xf>
    <xf numFmtId="6" fontId="4" fillId="0" borderId="18" xfId="0" applyNumberFormat="1" applyFont="1" applyBorder="1" applyAlignment="1">
      <alignment horizontal="center" vertical="center" wrapText="1"/>
    </xf>
    <xf numFmtId="195" fontId="4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 quotePrefix="1">
      <alignment horizontal="center" vertical="center" wrapText="1"/>
    </xf>
    <xf numFmtId="189" fontId="35" fillId="0" borderId="0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22" xfId="0" applyFont="1" applyBorder="1" applyAlignment="1">
      <alignment horizontal="left" vertical="center"/>
    </xf>
    <xf numFmtId="0" fontId="4" fillId="0" borderId="28" xfId="0" applyFont="1" applyBorder="1" applyAlignment="1" quotePrefix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27" xfId="0" applyFont="1" applyBorder="1" applyAlignment="1" quotePrefix="1">
      <alignment horizontal="center" vertical="center"/>
    </xf>
    <xf numFmtId="14" fontId="4" fillId="0" borderId="18" xfId="0" applyNumberFormat="1" applyFont="1" applyBorder="1" applyAlignment="1">
      <alignment horizontal="center" vertical="center" wrapText="1"/>
    </xf>
    <xf numFmtId="194" fontId="4" fillId="0" borderId="1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6" fillId="0" borderId="18" xfId="0" applyFont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" fontId="4" fillId="0" borderId="27" xfId="0" applyNumberFormat="1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7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7" fontId="4" fillId="0" borderId="21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7" fontId="4" fillId="0" borderId="20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7" fontId="4" fillId="0" borderId="2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196" fontId="4" fillId="0" borderId="18" xfId="0" applyNumberFormat="1" applyFont="1" applyBorder="1" applyAlignment="1">
      <alignment horizontal="center" vertical="center" wrapText="1"/>
    </xf>
    <xf numFmtId="194" fontId="4" fillId="0" borderId="0" xfId="0" applyNumberFormat="1" applyFont="1" applyBorder="1" applyAlignment="1">
      <alignment horizontal="center" vertical="center" wrapText="1"/>
    </xf>
    <xf numFmtId="3" fontId="14" fillId="36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 horizontal="center" vertical="center"/>
    </xf>
    <xf numFmtId="0" fontId="115" fillId="0" borderId="18" xfId="0" applyFont="1" applyBorder="1" applyAlignment="1">
      <alignment wrapText="1"/>
    </xf>
    <xf numFmtId="0" fontId="115" fillId="0" borderId="18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115" fillId="0" borderId="18" xfId="0" applyFont="1" applyBorder="1" applyAlignment="1">
      <alignment horizontal="center" vertical="top" wrapText="1"/>
    </xf>
    <xf numFmtId="0" fontId="116" fillId="0" borderId="18" xfId="0" applyFont="1" applyBorder="1" applyAlignment="1">
      <alignment horizontal="center" vertical="top" wrapText="1"/>
    </xf>
    <xf numFmtId="0" fontId="115" fillId="0" borderId="18" xfId="0" applyFont="1" applyBorder="1" applyAlignment="1">
      <alignment horizontal="left" vertical="top" wrapText="1"/>
    </xf>
    <xf numFmtId="0" fontId="11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17" fillId="0" borderId="0" xfId="0" applyFont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115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0" fontId="26" fillId="0" borderId="23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0" fontId="118" fillId="0" borderId="18" xfId="0" applyFont="1" applyBorder="1" applyAlignment="1">
      <alignment horizontal="center" wrapText="1"/>
    </xf>
    <xf numFmtId="0" fontId="118" fillId="45" borderId="18" xfId="0" applyFont="1" applyFill="1" applyBorder="1" applyAlignment="1">
      <alignment horizontal="center" wrapText="1"/>
    </xf>
    <xf numFmtId="0" fontId="118" fillId="0" borderId="18" xfId="0" applyFont="1" applyFill="1" applyBorder="1" applyAlignment="1">
      <alignment horizontal="center" wrapText="1"/>
    </xf>
    <xf numFmtId="0" fontId="0" fillId="0" borderId="0" xfId="0" applyAlignment="1">
      <alignment/>
    </xf>
    <xf numFmtId="4" fontId="4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5" fillId="0" borderId="18" xfId="0" applyFont="1" applyBorder="1" applyAlignment="1">
      <alignment horizontal="center" wrapText="1"/>
    </xf>
    <xf numFmtId="0" fontId="35" fillId="0" borderId="18" xfId="0" applyFont="1" applyFill="1" applyBorder="1" applyAlignment="1">
      <alignment horizontal="center" wrapText="1"/>
    </xf>
    <xf numFmtId="46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14" fontId="4" fillId="0" borderId="23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115" fillId="0" borderId="18" xfId="0" applyFont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115" fillId="0" borderId="18" xfId="0" applyFont="1" applyBorder="1" applyAlignment="1">
      <alignment horizontal="center"/>
    </xf>
    <xf numFmtId="0" fontId="35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wrapText="1"/>
    </xf>
    <xf numFmtId="0" fontId="114" fillId="46" borderId="10" xfId="0" applyFont="1" applyFill="1" applyBorder="1" applyAlignment="1">
      <alignment horizontal="center" vertical="center"/>
    </xf>
    <xf numFmtId="0" fontId="114" fillId="46" borderId="11" xfId="0" applyFont="1" applyFill="1" applyBorder="1" applyAlignment="1">
      <alignment horizontal="center" vertical="center"/>
    </xf>
    <xf numFmtId="0" fontId="114" fillId="46" borderId="12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left" vertical="center"/>
    </xf>
    <xf numFmtId="0" fontId="114" fillId="46" borderId="14" xfId="0" applyFont="1" applyFill="1" applyBorder="1" applyAlignment="1">
      <alignment horizontal="center" vertical="center"/>
    </xf>
    <xf numFmtId="0" fontId="2" fillId="46" borderId="15" xfId="0" applyFont="1" applyFill="1" applyBorder="1" applyAlignment="1">
      <alignment horizontal="center" vertical="center"/>
    </xf>
    <xf numFmtId="0" fontId="2" fillId="46" borderId="16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06" fillId="0" borderId="40" xfId="54" applyFill="1" applyBorder="1" applyAlignment="1" applyProtection="1">
      <alignment horizontal="left" vertical="center" wrapText="1"/>
      <protection/>
    </xf>
    <xf numFmtId="0" fontId="4" fillId="0" borderId="40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114" fillId="46" borderId="15" xfId="0" applyFont="1" applyFill="1" applyBorder="1" applyAlignment="1">
      <alignment horizontal="center" vertical="center"/>
    </xf>
    <xf numFmtId="0" fontId="114" fillId="46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49" fontId="8" fillId="0" borderId="20" xfId="0" applyNumberFormat="1" applyFont="1" applyFill="1" applyBorder="1" applyAlignment="1">
      <alignment horizontal="center" vertical="top" wrapText="1"/>
    </xf>
    <xf numFmtId="49" fontId="8" fillId="0" borderId="22" xfId="0" applyNumberFormat="1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38" borderId="18" xfId="0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38" borderId="20" xfId="0" applyFont="1" applyFill="1" applyBorder="1" applyAlignment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8" fillId="38" borderId="22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38" borderId="20" xfId="0" applyFont="1" applyFill="1" applyBorder="1" applyAlignment="1" applyProtection="1">
      <alignment horizontal="center" vertical="center" wrapText="1"/>
      <protection/>
    </xf>
    <xf numFmtId="0" fontId="8" fillId="38" borderId="21" xfId="0" applyFont="1" applyFill="1" applyBorder="1" applyAlignment="1" applyProtection="1">
      <alignment horizontal="center" vertical="center" wrapText="1"/>
      <protection/>
    </xf>
    <xf numFmtId="0" fontId="8" fillId="38" borderId="22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12" fillId="11" borderId="18" xfId="0" applyFont="1" applyFill="1" applyBorder="1" applyAlignment="1">
      <alignment horizontal="right" vertical="center" wrapText="1"/>
    </xf>
    <xf numFmtId="0" fontId="12" fillId="15" borderId="18" xfId="0" applyFont="1" applyFill="1" applyBorder="1" applyAlignment="1">
      <alignment horizontal="left" vertical="center" wrapText="1"/>
    </xf>
    <xf numFmtId="0" fontId="8" fillId="38" borderId="20" xfId="0" applyFont="1" applyFill="1" applyBorder="1" applyAlignment="1">
      <alignment horizontal="left" vertical="center" wrapText="1"/>
    </xf>
    <xf numFmtId="0" fontId="8" fillId="38" borderId="21" xfId="0" applyFont="1" applyFill="1" applyBorder="1" applyAlignment="1">
      <alignment horizontal="left" vertical="center" wrapText="1"/>
    </xf>
    <xf numFmtId="0" fontId="8" fillId="38" borderId="22" xfId="0" applyFont="1" applyFill="1" applyBorder="1" applyAlignment="1">
      <alignment horizontal="left" vertical="center" wrapText="1"/>
    </xf>
    <xf numFmtId="0" fontId="8" fillId="38" borderId="20" xfId="0" applyFont="1" applyFill="1" applyBorder="1" applyAlignment="1">
      <alignment horizontal="center" vertical="top" wrapText="1"/>
    </xf>
    <xf numFmtId="0" fontId="8" fillId="38" borderId="22" xfId="0" applyFont="1" applyFill="1" applyBorder="1" applyAlignment="1">
      <alignment horizontal="center" vertical="top" wrapText="1"/>
    </xf>
    <xf numFmtId="0" fontId="8" fillId="38" borderId="20" xfId="0" applyFont="1" applyFill="1" applyBorder="1" applyAlignment="1">
      <alignment vertical="top" wrapText="1"/>
    </xf>
    <xf numFmtId="0" fontId="8" fillId="38" borderId="22" xfId="0" applyFont="1" applyFill="1" applyBorder="1" applyAlignment="1">
      <alignment vertical="top" wrapText="1"/>
    </xf>
    <xf numFmtId="0" fontId="12" fillId="11" borderId="23" xfId="0" applyFont="1" applyFill="1" applyBorder="1" applyAlignment="1">
      <alignment horizontal="right" vertical="center" wrapText="1"/>
    </xf>
    <xf numFmtId="0" fontId="12" fillId="11" borderId="39" xfId="0" applyFont="1" applyFill="1" applyBorder="1" applyAlignment="1">
      <alignment horizontal="right" vertical="center" wrapText="1"/>
    </xf>
    <xf numFmtId="0" fontId="12" fillId="11" borderId="27" xfId="0" applyFont="1" applyFill="1" applyBorder="1" applyAlignment="1">
      <alignment horizontal="right" vertical="center" wrapText="1"/>
    </xf>
    <xf numFmtId="0" fontId="8" fillId="38" borderId="20" xfId="0" applyNumberFormat="1" applyFont="1" applyFill="1" applyBorder="1" applyAlignment="1">
      <alignment horizontal="center" vertical="center" wrapText="1"/>
    </xf>
    <xf numFmtId="0" fontId="8" fillId="38" borderId="21" xfId="0" applyNumberFormat="1" applyFont="1" applyFill="1" applyBorder="1" applyAlignment="1">
      <alignment horizontal="center" vertical="center" wrapText="1"/>
    </xf>
    <xf numFmtId="0" fontId="8" fillId="38" borderId="22" xfId="0" applyNumberFormat="1" applyFont="1" applyFill="1" applyBorder="1" applyAlignment="1">
      <alignment horizontal="center" vertical="center" wrapText="1"/>
    </xf>
    <xf numFmtId="0" fontId="8" fillId="38" borderId="20" xfId="0" applyFont="1" applyFill="1" applyBorder="1" applyAlignment="1">
      <alignment horizontal="left" vertical="top" wrapText="1"/>
    </xf>
    <xf numFmtId="0" fontId="8" fillId="38" borderId="21" xfId="0" applyFont="1" applyFill="1" applyBorder="1" applyAlignment="1">
      <alignment horizontal="left" vertical="top" wrapText="1"/>
    </xf>
    <xf numFmtId="0" fontId="8" fillId="38" borderId="21" xfId="0" applyFont="1" applyFill="1" applyBorder="1" applyAlignment="1">
      <alignment horizontal="center" vertical="top" wrapText="1"/>
    </xf>
    <xf numFmtId="0" fontId="8" fillId="38" borderId="18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0" fontId="12" fillId="11" borderId="23" xfId="0" applyFont="1" applyFill="1" applyBorder="1" applyAlignment="1" applyProtection="1">
      <alignment horizontal="right" vertical="center" wrapText="1"/>
      <protection/>
    </xf>
    <xf numFmtId="0" fontId="12" fillId="11" borderId="39" xfId="0" applyFont="1" applyFill="1" applyBorder="1" applyAlignment="1" applyProtection="1">
      <alignment horizontal="right" vertical="center" wrapText="1"/>
      <protection/>
    </xf>
    <xf numFmtId="2" fontId="8" fillId="0" borderId="20" xfId="0" applyNumberFormat="1" applyFont="1" applyFill="1" applyBorder="1" applyAlignment="1" applyProtection="1">
      <alignment horizontal="center" vertical="center" wrapText="1"/>
      <protection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0" fontId="12" fillId="15" borderId="23" xfId="0" applyFont="1" applyFill="1" applyBorder="1" applyAlignment="1">
      <alignment horizontal="left" vertical="center" wrapText="1"/>
    </xf>
    <xf numFmtId="0" fontId="12" fillId="15" borderId="39" xfId="0" applyFont="1" applyFill="1" applyBorder="1" applyAlignment="1">
      <alignment horizontal="left" vertical="center" wrapText="1"/>
    </xf>
    <xf numFmtId="0" fontId="12" fillId="15" borderId="27" xfId="0" applyFont="1" applyFill="1" applyBorder="1" applyAlignment="1">
      <alignment horizontal="left" vertical="center" wrapText="1"/>
    </xf>
    <xf numFmtId="4" fontId="8" fillId="0" borderId="20" xfId="0" applyNumberFormat="1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4" fontId="8" fillId="0" borderId="20" xfId="0" applyNumberFormat="1" applyFont="1" applyFill="1" applyBorder="1" applyAlignment="1" applyProtection="1">
      <alignment horizontal="center" vertical="center" wrapText="1"/>
      <protection/>
    </xf>
    <xf numFmtId="4" fontId="8" fillId="0" borderId="21" xfId="0" applyNumberFormat="1" applyFont="1" applyFill="1" applyBorder="1" applyAlignment="1" applyProtection="1">
      <alignment horizontal="center" vertical="center" wrapText="1"/>
      <protection/>
    </xf>
    <xf numFmtId="4" fontId="8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20" xfId="0" applyNumberFormat="1" applyFont="1" applyFill="1" applyBorder="1" applyAlignment="1" applyProtection="1">
      <alignment horizontal="center" vertical="center" wrapText="1"/>
      <protection/>
    </xf>
    <xf numFmtId="2" fontId="8" fillId="0" borderId="20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49" fontId="8" fillId="0" borderId="20" xfId="0" applyNumberFormat="1" applyFont="1" applyBorder="1" applyAlignment="1">
      <alignment horizontal="center" vertical="top" wrapText="1"/>
    </xf>
    <xf numFmtId="49" fontId="8" fillId="0" borderId="21" xfId="0" applyNumberFormat="1" applyFont="1" applyBorder="1" applyAlignment="1">
      <alignment horizontal="center" vertical="top" wrapText="1"/>
    </xf>
    <xf numFmtId="49" fontId="8" fillId="0" borderId="22" xfId="0" applyNumberFormat="1" applyFont="1" applyBorder="1" applyAlignment="1">
      <alignment horizontal="center" vertical="top" wrapText="1"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15" borderId="23" xfId="0" applyFont="1" applyFill="1" applyBorder="1" applyAlignment="1" applyProtection="1">
      <alignment horizontal="left" vertical="center" wrapText="1"/>
      <protection/>
    </xf>
    <xf numFmtId="0" fontId="12" fillId="15" borderId="39" xfId="0" applyFont="1" applyFill="1" applyBorder="1" applyAlignment="1" applyProtection="1">
      <alignment horizontal="left" vertical="center" wrapText="1"/>
      <protection/>
    </xf>
    <xf numFmtId="0" fontId="8" fillId="0" borderId="20" xfId="0" applyNumberFormat="1" applyFont="1" applyBorder="1" applyAlignment="1" applyProtection="1">
      <alignment horizontal="center" vertical="center" wrapText="1"/>
      <protection/>
    </xf>
    <xf numFmtId="0" fontId="8" fillId="0" borderId="21" xfId="0" applyNumberFormat="1" applyFont="1" applyBorder="1" applyAlignment="1" applyProtection="1">
      <alignment horizontal="center" vertical="center" wrapText="1"/>
      <protection/>
    </xf>
    <xf numFmtId="0" fontId="8" fillId="0" borderId="22" xfId="0" applyNumberFormat="1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" fontId="8" fillId="0" borderId="20" xfId="0" applyNumberFormat="1" applyFont="1" applyFill="1" applyBorder="1" applyAlignment="1" applyProtection="1">
      <alignment horizontal="center" vertical="center" wrapText="1"/>
      <protection/>
    </xf>
    <xf numFmtId="1" fontId="8" fillId="0" borderId="21" xfId="0" applyNumberFormat="1" applyFont="1" applyFill="1" applyBorder="1" applyAlignment="1" applyProtection="1">
      <alignment horizontal="center" vertical="center" wrapText="1"/>
      <protection/>
    </xf>
    <xf numFmtId="1" fontId="8" fillId="0" borderId="22" xfId="0" applyNumberFormat="1" applyFont="1" applyFill="1" applyBorder="1" applyAlignment="1" applyProtection="1">
      <alignment horizontal="center" vertical="center" wrapText="1"/>
      <protection/>
    </xf>
    <xf numFmtId="2" fontId="8" fillId="0" borderId="21" xfId="0" applyNumberFormat="1" applyFont="1" applyFill="1" applyBorder="1" applyAlignment="1" applyProtection="1">
      <alignment horizontal="center" vertical="center" wrapText="1"/>
      <protection/>
    </xf>
    <xf numFmtId="2" fontId="8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21" xfId="0" applyNumberFormat="1" applyFont="1" applyFill="1" applyBorder="1" applyAlignment="1" applyProtection="1">
      <alignment horizontal="center" vertical="center" wrapText="1"/>
      <protection/>
    </xf>
    <xf numFmtId="2" fontId="12" fillId="0" borderId="22" xfId="0" applyNumberFormat="1" applyFont="1" applyFill="1" applyBorder="1" applyAlignment="1" applyProtection="1">
      <alignment horizontal="center" vertical="center" wrapText="1"/>
      <protection/>
    </xf>
    <xf numFmtId="1" fontId="8" fillId="0" borderId="20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49" fontId="8" fillId="38" borderId="20" xfId="0" applyNumberFormat="1" applyFont="1" applyFill="1" applyBorder="1" applyAlignment="1" applyProtection="1">
      <alignment horizontal="center" vertical="top" wrapText="1"/>
      <protection/>
    </xf>
    <xf numFmtId="49" fontId="8" fillId="38" borderId="21" xfId="0" applyNumberFormat="1" applyFont="1" applyFill="1" applyBorder="1" applyAlignment="1" applyProtection="1">
      <alignment horizontal="center" vertical="top" wrapText="1"/>
      <protection/>
    </xf>
    <xf numFmtId="0" fontId="8" fillId="38" borderId="20" xfId="0" applyFont="1" applyFill="1" applyBorder="1" applyAlignment="1" applyProtection="1">
      <alignment horizontal="left" vertical="top" wrapText="1"/>
      <protection/>
    </xf>
    <xf numFmtId="0" fontId="8" fillId="38" borderId="21" xfId="0" applyFont="1" applyFill="1" applyBorder="1" applyAlignment="1" applyProtection="1">
      <alignment horizontal="left" vertical="top" wrapText="1"/>
      <protection/>
    </xf>
    <xf numFmtId="0" fontId="8" fillId="38" borderId="20" xfId="0" applyNumberFormat="1" applyFont="1" applyFill="1" applyBorder="1" applyAlignment="1" applyProtection="1">
      <alignment horizontal="center" vertical="center" wrapText="1"/>
      <protection/>
    </xf>
    <xf numFmtId="0" fontId="8" fillId="38" borderId="21" xfId="0" applyNumberFormat="1" applyFont="1" applyFill="1" applyBorder="1" applyAlignment="1" applyProtection="1">
      <alignment horizontal="center" vertical="center" wrapText="1"/>
      <protection/>
    </xf>
    <xf numFmtId="3" fontId="8" fillId="38" borderId="20" xfId="0" applyNumberFormat="1" applyFont="1" applyFill="1" applyBorder="1" applyAlignment="1" applyProtection="1">
      <alignment horizontal="center" vertical="center"/>
      <protection/>
    </xf>
    <xf numFmtId="3" fontId="8" fillId="38" borderId="21" xfId="0" applyNumberFormat="1" applyFont="1" applyFill="1" applyBorder="1" applyAlignment="1" applyProtection="1">
      <alignment horizontal="center" vertical="center"/>
      <protection/>
    </xf>
    <xf numFmtId="0" fontId="12" fillId="11" borderId="30" xfId="0" applyFont="1" applyFill="1" applyBorder="1" applyAlignment="1" applyProtection="1">
      <alignment horizontal="right" vertical="center" wrapText="1"/>
      <protection/>
    </xf>
    <xf numFmtId="0" fontId="12" fillId="11" borderId="19" xfId="0" applyFont="1" applyFill="1" applyBorder="1" applyAlignment="1" applyProtection="1">
      <alignment horizontal="right" vertical="center" wrapText="1"/>
      <protection/>
    </xf>
    <xf numFmtId="49" fontId="8" fillId="0" borderId="20" xfId="0" applyNumberFormat="1" applyFont="1" applyBorder="1" applyAlignment="1" applyProtection="1">
      <alignment horizontal="center" vertical="top" wrapText="1"/>
      <protection/>
    </xf>
    <xf numFmtId="49" fontId="8" fillId="0" borderId="21" xfId="0" applyNumberFormat="1" applyFont="1" applyBorder="1" applyAlignment="1" applyProtection="1">
      <alignment horizontal="center" vertical="top" wrapText="1"/>
      <protection/>
    </xf>
    <xf numFmtId="49" fontId="8" fillId="0" borderId="22" xfId="0" applyNumberFormat="1" applyFont="1" applyBorder="1" applyAlignment="1" applyProtection="1">
      <alignment horizontal="center" vertical="top" wrapText="1"/>
      <protection/>
    </xf>
    <xf numFmtId="0" fontId="8" fillId="0" borderId="20" xfId="0" applyFont="1" applyBorder="1" applyAlignment="1" applyProtection="1">
      <alignment horizontal="left" vertical="top" wrapText="1"/>
      <protection/>
    </xf>
    <xf numFmtId="0" fontId="8" fillId="0" borderId="21" xfId="0" applyFont="1" applyBorder="1" applyAlignment="1" applyProtection="1">
      <alignment horizontal="left" vertical="top" wrapText="1"/>
      <protection/>
    </xf>
    <xf numFmtId="49" fontId="8" fillId="38" borderId="20" xfId="0" applyNumberFormat="1" applyFont="1" applyFill="1" applyBorder="1" applyAlignment="1" applyProtection="1">
      <alignment horizontal="center" vertical="center" wrapText="1"/>
      <protection/>
    </xf>
    <xf numFmtId="49" fontId="0" fillId="38" borderId="21" xfId="0" applyNumberFormat="1" applyFill="1" applyBorder="1" applyAlignment="1">
      <alignment horizontal="center" vertical="center" wrapText="1"/>
    </xf>
    <xf numFmtId="49" fontId="0" fillId="38" borderId="22" xfId="0" applyNumberFormat="1" applyFill="1" applyBorder="1" applyAlignment="1">
      <alignment horizontal="center" vertical="center" wrapText="1"/>
    </xf>
    <xf numFmtId="0" fontId="8" fillId="38" borderId="18" xfId="0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Border="1" applyAlignment="1" applyProtection="1">
      <alignment horizontal="left" vertical="center" wrapText="1"/>
      <protection/>
    </xf>
    <xf numFmtId="0" fontId="8" fillId="0" borderId="21" xfId="0" applyNumberFormat="1" applyFont="1" applyBorder="1" applyAlignment="1" applyProtection="1">
      <alignment horizontal="left" vertical="center" wrapText="1"/>
      <protection/>
    </xf>
    <xf numFmtId="0" fontId="8" fillId="0" borderId="22" xfId="0" applyNumberFormat="1" applyFont="1" applyBorder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/>
    </xf>
    <xf numFmtId="0" fontId="8" fillId="0" borderId="22" xfId="0" applyFont="1" applyBorder="1" applyAlignment="1" applyProtection="1">
      <alignment horizontal="left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left" vertical="center" wrapText="1"/>
      <protection/>
    </xf>
    <xf numFmtId="0" fontId="8" fillId="0" borderId="22" xfId="0" applyFont="1" applyFill="1" applyBorder="1" applyAlignment="1" applyProtection="1">
      <alignment horizontal="left" vertical="center" wrapText="1"/>
      <protection/>
    </xf>
    <xf numFmtId="0" fontId="8" fillId="0" borderId="18" xfId="0" applyFont="1" applyBorder="1" applyAlignment="1" applyProtection="1">
      <alignment horizontal="left" vertical="top" wrapText="1"/>
      <protection/>
    </xf>
    <xf numFmtId="0" fontId="8" fillId="0" borderId="21" xfId="0" applyFont="1" applyFill="1" applyBorder="1" applyAlignment="1" applyProtection="1">
      <alignment horizontal="left" vertical="center" wrapText="1"/>
      <protection/>
    </xf>
    <xf numFmtId="49" fontId="8" fillId="0" borderId="20" xfId="0" applyNumberFormat="1" applyFont="1" applyFill="1" applyBorder="1" applyAlignment="1" applyProtection="1">
      <alignment horizontal="center" vertical="top" wrapText="1"/>
      <protection/>
    </xf>
    <xf numFmtId="49" fontId="8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Font="1" applyFill="1" applyBorder="1" applyAlignment="1" applyProtection="1">
      <alignment horizontal="left" vertical="top" wrapText="1"/>
      <protection/>
    </xf>
    <xf numFmtId="0" fontId="8" fillId="0" borderId="21" xfId="0" applyFont="1" applyFill="1" applyBorder="1" applyAlignment="1" applyProtection="1">
      <alignment horizontal="left" vertical="top" wrapText="1"/>
      <protection/>
    </xf>
    <xf numFmtId="0" fontId="12" fillId="15" borderId="27" xfId="0" applyFont="1" applyFill="1" applyBorder="1" applyAlignment="1" applyProtection="1">
      <alignment horizontal="left" vertical="center" wrapText="1"/>
      <protection/>
    </xf>
    <xf numFmtId="0" fontId="26" fillId="0" borderId="40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5" fillId="44" borderId="40" xfId="0" applyFont="1" applyFill="1" applyBorder="1" applyAlignment="1">
      <alignment horizontal="center" vertical="center" wrapText="1"/>
    </xf>
    <xf numFmtId="0" fontId="25" fillId="44" borderId="3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0" fillId="47" borderId="23" xfId="0" applyFont="1" applyFill="1" applyBorder="1" applyAlignment="1">
      <alignment horizontal="center" vertical="center"/>
    </xf>
    <xf numFmtId="0" fontId="10" fillId="47" borderId="39" xfId="0" applyFont="1" applyFill="1" applyBorder="1" applyAlignment="1">
      <alignment horizontal="center" vertical="center"/>
    </xf>
    <xf numFmtId="0" fontId="10" fillId="47" borderId="2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14" fillId="46" borderId="17" xfId="0" applyFont="1" applyFill="1" applyBorder="1" applyAlignment="1">
      <alignment horizontal="center" vertical="center"/>
    </xf>
    <xf numFmtId="0" fontId="114" fillId="46" borderId="0" xfId="0" applyFont="1" applyFill="1" applyBorder="1" applyAlignment="1">
      <alignment horizontal="center" vertical="center"/>
    </xf>
    <xf numFmtId="0" fontId="10" fillId="47" borderId="18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General Raw Data'!A1" /><Relationship Id="rId2" Type="http://schemas.openxmlformats.org/officeDocument/2006/relationships/hyperlink" Target="#Glossary!A1" /><Relationship Id="rId3" Type="http://schemas.openxmlformats.org/officeDocument/2006/relationships/hyperlink" Target="#'Raw Data Section A-G'!A1" /><Relationship Id="rId4" Type="http://schemas.openxmlformats.org/officeDocument/2006/relationships/hyperlink" Target="#Assessment!A1" /><Relationship Id="rId5" Type="http://schemas.openxmlformats.org/officeDocument/2006/relationships/hyperlink" Target="#Result!A1" /><Relationship Id="rId6" Type="http://schemas.openxmlformats.org/officeDocument/2006/relationships/hyperlink" Target="#Rules!A1" /><Relationship Id="rId7" Type="http://schemas.openxmlformats.org/officeDocument/2006/relationships/image" Target="../media/image1.png" /><Relationship Id="rId8" Type="http://schemas.openxmlformats.org/officeDocument/2006/relationships/image" Target="../media/image2.png" /><Relationship Id="rId9" Type="http://schemas.openxmlformats.org/officeDocument/2006/relationships/image" Target="../media/image3.png" /><Relationship Id="rId10" Type="http://schemas.openxmlformats.org/officeDocument/2006/relationships/hyperlink" Target="#Glossary!A1" /><Relationship Id="rId1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ain!A1" /><Relationship Id="rId2" Type="http://schemas.openxmlformats.org/officeDocument/2006/relationships/hyperlink" Target="#'General Raw Data'!A1" /><Relationship Id="rId3" Type="http://schemas.openxmlformats.org/officeDocument/2006/relationships/hyperlink" Target="#Glossary!A1" /><Relationship Id="rId4" Type="http://schemas.openxmlformats.org/officeDocument/2006/relationships/hyperlink" Target="#'Raw Data Section A-G'!A1" /><Relationship Id="rId5" Type="http://schemas.openxmlformats.org/officeDocument/2006/relationships/hyperlink" Target="#Masterlist!A1" /><Relationship Id="rId6" Type="http://schemas.openxmlformats.org/officeDocument/2006/relationships/hyperlink" Target="#Assessment!A1" /><Relationship Id="rId7" Type="http://schemas.openxmlformats.org/officeDocument/2006/relationships/hyperlink" Target="#Result!A1" /><Relationship Id="rId8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ain!A1" /><Relationship Id="rId2" Type="http://schemas.openxmlformats.org/officeDocument/2006/relationships/hyperlink" Target="#Glossary!A1" /><Relationship Id="rId3" Type="http://schemas.openxmlformats.org/officeDocument/2006/relationships/hyperlink" Target="#'Raw Data Section A-G'!A1" /><Relationship Id="rId4" Type="http://schemas.openxmlformats.org/officeDocument/2006/relationships/hyperlink" Target="#Masterlist!A1" /><Relationship Id="rId5" Type="http://schemas.openxmlformats.org/officeDocument/2006/relationships/hyperlink" Target="#Assessment!A1" /><Relationship Id="rId6" Type="http://schemas.openxmlformats.org/officeDocument/2006/relationships/hyperlink" Target="#Result!A1" /><Relationship Id="rId7" Type="http://schemas.openxmlformats.org/officeDocument/2006/relationships/hyperlink" Target="#Rule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ain!A1" /><Relationship Id="rId2" Type="http://schemas.openxmlformats.org/officeDocument/2006/relationships/hyperlink" Target="#'General Raw Data'!A1" /><Relationship Id="rId3" Type="http://schemas.openxmlformats.org/officeDocument/2006/relationships/hyperlink" Target="#Glossary!A1" /><Relationship Id="rId4" Type="http://schemas.openxmlformats.org/officeDocument/2006/relationships/hyperlink" Target="#Masterlist!A1" /><Relationship Id="rId5" Type="http://schemas.openxmlformats.org/officeDocument/2006/relationships/hyperlink" Target="#Assessment!A1" /><Relationship Id="rId6" Type="http://schemas.openxmlformats.org/officeDocument/2006/relationships/hyperlink" Target="#Result!A1" /><Relationship Id="rId7" Type="http://schemas.openxmlformats.org/officeDocument/2006/relationships/hyperlink" Target="#Rule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Glossary!A1" /><Relationship Id="rId2" Type="http://schemas.openxmlformats.org/officeDocument/2006/relationships/hyperlink" Target="#'Raw Data Section A-G'!A1" /><Relationship Id="rId3" Type="http://schemas.openxmlformats.org/officeDocument/2006/relationships/hyperlink" Target="#Masterlist!A1" /><Relationship Id="rId4" Type="http://schemas.openxmlformats.org/officeDocument/2006/relationships/hyperlink" Target="#Main!A1" /><Relationship Id="rId5" Type="http://schemas.openxmlformats.org/officeDocument/2006/relationships/hyperlink" Target="#'General Raw Data'!A1" /><Relationship Id="rId6" Type="http://schemas.openxmlformats.org/officeDocument/2006/relationships/hyperlink" Target="#Result!A1" /><Relationship Id="rId7" Type="http://schemas.openxmlformats.org/officeDocument/2006/relationships/hyperlink" Target="#Rule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Masterlist!A1" /><Relationship Id="rId2" Type="http://schemas.openxmlformats.org/officeDocument/2006/relationships/hyperlink" Target="#Main!A1" /><Relationship Id="rId3" Type="http://schemas.openxmlformats.org/officeDocument/2006/relationships/hyperlink" Target="#'General Raw Data'!A1" /><Relationship Id="rId4" Type="http://schemas.openxmlformats.org/officeDocument/2006/relationships/hyperlink" Target="#Glossary!A1" /><Relationship Id="rId5" Type="http://schemas.openxmlformats.org/officeDocument/2006/relationships/hyperlink" Target="#'Raw Data Section A-G'!A1" /><Relationship Id="rId6" Type="http://schemas.openxmlformats.org/officeDocument/2006/relationships/hyperlink" Target="#Assessment!A1" /><Relationship Id="rId7" Type="http://schemas.openxmlformats.org/officeDocument/2006/relationships/hyperlink" Target="#Rule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Main!A1" /><Relationship Id="rId2" Type="http://schemas.openxmlformats.org/officeDocument/2006/relationships/hyperlink" Target="#'General Raw Data'!A1" /><Relationship Id="rId3" Type="http://schemas.openxmlformats.org/officeDocument/2006/relationships/hyperlink" Target="#Glossary!A1" /><Relationship Id="rId4" Type="http://schemas.openxmlformats.org/officeDocument/2006/relationships/hyperlink" Target="#'Raw Data Section A-G'!A1" /><Relationship Id="rId5" Type="http://schemas.openxmlformats.org/officeDocument/2006/relationships/hyperlink" Target="#Assessment!A1" /><Relationship Id="rId6" Type="http://schemas.openxmlformats.org/officeDocument/2006/relationships/hyperlink" Target="#Result!A1" /><Relationship Id="rId7" Type="http://schemas.openxmlformats.org/officeDocument/2006/relationships/hyperlink" Target="#Rule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Main!A1" /><Relationship Id="rId2" Type="http://schemas.openxmlformats.org/officeDocument/2006/relationships/hyperlink" Target="#'General Raw Data'!A1" /><Relationship Id="rId3" Type="http://schemas.openxmlformats.org/officeDocument/2006/relationships/hyperlink" Target="#'Raw Data Section A-G'!A1" /><Relationship Id="rId4" Type="http://schemas.openxmlformats.org/officeDocument/2006/relationships/hyperlink" Target="#Masterlist!A1" /><Relationship Id="rId5" Type="http://schemas.openxmlformats.org/officeDocument/2006/relationships/hyperlink" Target="#Assessment!A1" /><Relationship Id="rId6" Type="http://schemas.openxmlformats.org/officeDocument/2006/relationships/hyperlink" Target="#Result!A1" /><Relationship Id="rId7" Type="http://schemas.openxmlformats.org/officeDocument/2006/relationships/hyperlink" Target="#Rules!A1" /><Relationship Id="rId8" Type="http://schemas.openxmlformats.org/officeDocument/2006/relationships/hyperlink" Target="MRDCS%206th%20Edition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4</xdr:row>
      <xdr:rowOff>0</xdr:rowOff>
    </xdr:from>
    <xdr:to>
      <xdr:col>4</xdr:col>
      <xdr:colOff>180975</xdr:colOff>
      <xdr:row>5</xdr:row>
      <xdr:rowOff>104775</xdr:rowOff>
    </xdr:to>
    <xdr:sp>
      <xdr:nvSpPr>
        <xdr:cNvPr id="1" name="Rounded Rectangle 1"/>
        <xdr:cNvSpPr>
          <a:spLocks/>
        </xdr:cNvSpPr>
      </xdr:nvSpPr>
      <xdr:spPr>
        <a:xfrm>
          <a:off x="2162175" y="885825"/>
          <a:ext cx="1343025" cy="295275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MAIN</a:t>
          </a:r>
        </a:p>
      </xdr:txBody>
    </xdr:sp>
    <xdr:clientData/>
  </xdr:twoCellAnchor>
  <xdr:twoCellAnchor>
    <xdr:from>
      <xdr:col>5</xdr:col>
      <xdr:colOff>180975</xdr:colOff>
      <xdr:row>4</xdr:row>
      <xdr:rowOff>0</xdr:rowOff>
    </xdr:from>
    <xdr:to>
      <xdr:col>6</xdr:col>
      <xdr:colOff>190500</xdr:colOff>
      <xdr:row>6</xdr:row>
      <xdr:rowOff>85725</xdr:rowOff>
    </xdr:to>
    <xdr:sp>
      <xdr:nvSpPr>
        <xdr:cNvPr id="2" name="Rounded Rectangle 2">
          <a:hlinkClick r:id="rId1"/>
        </xdr:cNvPr>
        <xdr:cNvSpPr>
          <a:spLocks/>
        </xdr:cNvSpPr>
      </xdr:nvSpPr>
      <xdr:spPr>
        <a:xfrm>
          <a:off x="3914775" y="885825"/>
          <a:ext cx="1371600" cy="466725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GENERAL</a:t>
          </a:r>
          <a:r>
            <a:rPr lang="en-US" cap="none" sz="1100" b="1" i="0" u="none" baseline="0">
              <a:solidFill>
                <a:srgbClr val="FFFFFF"/>
              </a:solidFill>
            </a:rPr>
            <a:t> RAW DATA</a:t>
          </a:r>
        </a:p>
      </xdr:txBody>
    </xdr:sp>
    <xdr:clientData/>
  </xdr:twoCellAnchor>
  <xdr:twoCellAnchor>
    <xdr:from>
      <xdr:col>7</xdr:col>
      <xdr:colOff>228600</xdr:colOff>
      <xdr:row>8</xdr:row>
      <xdr:rowOff>9525</xdr:rowOff>
    </xdr:from>
    <xdr:to>
      <xdr:col>8</xdr:col>
      <xdr:colOff>247650</xdr:colOff>
      <xdr:row>9</xdr:row>
      <xdr:rowOff>85725</xdr:rowOff>
    </xdr:to>
    <xdr:sp>
      <xdr:nvSpPr>
        <xdr:cNvPr id="3" name="Rounded Rectangle 3">
          <a:hlinkClick r:id="rId2"/>
        </xdr:cNvPr>
        <xdr:cNvSpPr>
          <a:spLocks/>
        </xdr:cNvSpPr>
      </xdr:nvSpPr>
      <xdr:spPr>
        <a:xfrm>
          <a:off x="5734050" y="1657350"/>
          <a:ext cx="1381125" cy="26670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GLOSSARY</a:t>
          </a:r>
        </a:p>
      </xdr:txBody>
    </xdr:sp>
    <xdr:clientData/>
  </xdr:twoCellAnchor>
  <xdr:twoCellAnchor>
    <xdr:from>
      <xdr:col>7</xdr:col>
      <xdr:colOff>228600</xdr:colOff>
      <xdr:row>4</xdr:row>
      <xdr:rowOff>0</xdr:rowOff>
    </xdr:from>
    <xdr:to>
      <xdr:col>8</xdr:col>
      <xdr:colOff>228600</xdr:colOff>
      <xdr:row>5</xdr:row>
      <xdr:rowOff>85725</xdr:rowOff>
    </xdr:to>
    <xdr:sp>
      <xdr:nvSpPr>
        <xdr:cNvPr id="4" name="Rounded Rectangle 4">
          <a:hlinkClick r:id="rId3"/>
        </xdr:cNvPr>
        <xdr:cNvSpPr>
          <a:spLocks/>
        </xdr:cNvSpPr>
      </xdr:nvSpPr>
      <xdr:spPr>
        <a:xfrm>
          <a:off x="5734050" y="885825"/>
          <a:ext cx="1362075" cy="276225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RAW DATA</a:t>
          </a:r>
        </a:p>
      </xdr:txBody>
    </xdr:sp>
    <xdr:clientData/>
  </xdr:twoCellAnchor>
  <xdr:twoCellAnchor>
    <xdr:from>
      <xdr:col>5</xdr:col>
      <xdr:colOff>190500</xdr:colOff>
      <xdr:row>8</xdr:row>
      <xdr:rowOff>9525</xdr:rowOff>
    </xdr:from>
    <xdr:to>
      <xdr:col>6</xdr:col>
      <xdr:colOff>180975</xdr:colOff>
      <xdr:row>9</xdr:row>
      <xdr:rowOff>85725</xdr:rowOff>
    </xdr:to>
    <xdr:sp>
      <xdr:nvSpPr>
        <xdr:cNvPr id="5" name="Rounded Rectangle 5"/>
        <xdr:cNvSpPr>
          <a:spLocks/>
        </xdr:cNvSpPr>
      </xdr:nvSpPr>
      <xdr:spPr>
        <a:xfrm>
          <a:off x="3924300" y="1657350"/>
          <a:ext cx="1352550" cy="26670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MASTERLIST</a:t>
          </a:r>
        </a:p>
      </xdr:txBody>
    </xdr:sp>
    <xdr:clientData/>
  </xdr:twoCellAnchor>
  <xdr:twoCellAnchor>
    <xdr:from>
      <xdr:col>1</xdr:col>
      <xdr:colOff>152400</xdr:colOff>
      <xdr:row>8</xdr:row>
      <xdr:rowOff>9525</xdr:rowOff>
    </xdr:from>
    <xdr:to>
      <xdr:col>2</xdr:col>
      <xdr:colOff>123825</xdr:colOff>
      <xdr:row>9</xdr:row>
      <xdr:rowOff>95250</xdr:rowOff>
    </xdr:to>
    <xdr:sp>
      <xdr:nvSpPr>
        <xdr:cNvPr id="6" name="Rounded Rectangle 6">
          <a:hlinkClick r:id="rId4"/>
        </xdr:cNvPr>
        <xdr:cNvSpPr>
          <a:spLocks/>
        </xdr:cNvSpPr>
      </xdr:nvSpPr>
      <xdr:spPr>
        <a:xfrm>
          <a:off x="342900" y="1657350"/>
          <a:ext cx="1333500" cy="276225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ASSESSMENT</a:t>
          </a:r>
        </a:p>
      </xdr:txBody>
    </xdr:sp>
    <xdr:clientData/>
  </xdr:twoCellAnchor>
  <xdr:twoCellAnchor>
    <xdr:from>
      <xdr:col>3</xdr:col>
      <xdr:colOff>219075</xdr:colOff>
      <xdr:row>8</xdr:row>
      <xdr:rowOff>9525</xdr:rowOff>
    </xdr:from>
    <xdr:to>
      <xdr:col>4</xdr:col>
      <xdr:colOff>190500</xdr:colOff>
      <xdr:row>9</xdr:row>
      <xdr:rowOff>95250</xdr:rowOff>
    </xdr:to>
    <xdr:sp>
      <xdr:nvSpPr>
        <xdr:cNvPr id="7" name="Rounded Rectangle 7">
          <a:hlinkClick r:id="rId5"/>
        </xdr:cNvPr>
        <xdr:cNvSpPr>
          <a:spLocks/>
        </xdr:cNvSpPr>
      </xdr:nvSpPr>
      <xdr:spPr>
        <a:xfrm>
          <a:off x="2181225" y="1657350"/>
          <a:ext cx="1333500" cy="276225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RESULT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9</xdr:col>
      <xdr:colOff>0</xdr:colOff>
      <xdr:row>26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90500" y="2428875"/>
          <a:ext cx="7086600" cy="2676525"/>
        </a:xfrm>
        <a:prstGeom prst="rect">
          <a:avLst/>
        </a:prstGeom>
        <a:gradFill rotWithShape="1">
          <a:gsLst>
            <a:gs pos="0">
              <a:srgbClr val="4D004D"/>
            </a:gs>
            <a:gs pos="50000">
              <a:srgbClr val="730073"/>
            </a:gs>
            <a:gs pos="100000">
              <a:srgbClr val="8A008A"/>
            </a:gs>
          </a:gsLst>
          <a:lin ang="0" scaled="1"/>
        </a:gradFill>
        <a:ln w="25400" cmpd="sng">
          <a:solidFill>
            <a:srgbClr val="604A7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BAHAGIAN PERANCANGAN  KECEMERLANGAN IPT
</a:t>
          </a:r>
          <a:r>
            <a:rPr lang="en-US" cap="none" sz="1400" b="1" i="0" u="none" baseline="0">
              <a:solidFill>
                <a:srgbClr val="FFFFFF"/>
              </a:solidFill>
            </a:rPr>
            <a:t>JABATAN PENGAJIAN TINGGI 
</a:t>
          </a:r>
          <a:r>
            <a:rPr lang="en-US" cap="none" sz="1400" b="1" i="0" u="none" baseline="0">
              <a:solidFill>
                <a:srgbClr val="FFFFFF"/>
              </a:solidFill>
            </a:rPr>
            <a:t>KEMENTERIAN</a:t>
          </a:r>
          <a:r>
            <a:rPr lang="en-US" cap="none" sz="1400" b="1" i="0" u="none" baseline="0">
              <a:solidFill>
                <a:srgbClr val="FFFFFF"/>
              </a:solidFill>
            </a:rPr>
            <a:t> PENGAJIAN TINGGI
</a:t>
          </a:r>
          <a:r>
            <a:rPr lang="en-US" cap="none" sz="1400" b="1" i="0" u="none" baseline="0">
              <a:solidFill>
                <a:srgbClr val="FFFFFF"/>
              </a:solidFill>
            </a:rPr>
            <a:t>ARAS 7, NO. 2, MENARA 2
</a:t>
          </a:r>
          <a:r>
            <a:rPr lang="en-US" cap="none" sz="1400" b="1" i="0" u="none" baseline="0">
              <a:solidFill>
                <a:srgbClr val="FFFFFF"/>
              </a:solidFill>
            </a:rPr>
            <a:t>JALAN P5/6, PRESINT 5
</a:t>
          </a:r>
          <a:r>
            <a:rPr lang="en-US" cap="none" sz="1400" b="1" i="0" u="none" baseline="0">
              <a:solidFill>
                <a:srgbClr val="FFFFFF"/>
              </a:solidFill>
            </a:rPr>
            <a:t>62200 PUTRAJAYA
</a:t>
          </a:r>
          <a:r>
            <a:rPr lang="en-US" cap="none" sz="1400" b="1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</a:rPr>
            <a:t>Opening Date of  Application  :  
</a:t>
          </a:r>
          <a:r>
            <a:rPr lang="en-US" cap="none" sz="1400" b="1" i="0" u="none" baseline="0">
              <a:solidFill>
                <a:srgbClr val="FFFFFF"/>
              </a:solidFill>
            </a:rPr>
            <a:t>Closing Date of Application    :  
</a:t>
          </a:r>
          <a:r>
            <a:rPr lang="en-US" cap="none" sz="1400" b="1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</a:rPr>
            <a:t>Please submit the application via email to : coebpki@mohe.gov.my</a:t>
          </a:r>
        </a:p>
      </xdr:txBody>
    </xdr:sp>
    <xdr:clientData/>
  </xdr:twoCellAnchor>
  <xdr:twoCellAnchor>
    <xdr:from>
      <xdr:col>0</xdr:col>
      <xdr:colOff>180975</xdr:colOff>
      <xdr:row>77</xdr:row>
      <xdr:rowOff>0</xdr:rowOff>
    </xdr:from>
    <xdr:to>
      <xdr:col>8</xdr:col>
      <xdr:colOff>390525</xdr:colOff>
      <xdr:row>84</xdr:row>
      <xdr:rowOff>152400</xdr:rowOff>
    </xdr:to>
    <xdr:sp>
      <xdr:nvSpPr>
        <xdr:cNvPr id="9" name="Rectangle 12"/>
        <xdr:cNvSpPr>
          <a:spLocks/>
        </xdr:cNvSpPr>
      </xdr:nvSpPr>
      <xdr:spPr>
        <a:xfrm>
          <a:off x="180975" y="22964775"/>
          <a:ext cx="7077075" cy="1485900"/>
        </a:xfrm>
        <a:prstGeom prst="rect">
          <a:avLst/>
        </a:prstGeom>
        <a:gradFill rotWithShape="1">
          <a:gsLst>
            <a:gs pos="0">
              <a:srgbClr val="4D004D"/>
            </a:gs>
            <a:gs pos="50000">
              <a:srgbClr val="730073"/>
            </a:gs>
            <a:gs pos="100000">
              <a:srgbClr val="8A008A"/>
            </a:gs>
          </a:gsLst>
          <a:lin ang="0" scaled="1"/>
        </a:gradFill>
        <a:ln w="25400" cmpd="sng">
          <a:solidFill>
            <a:srgbClr val="7030A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sng" baseline="0">
              <a:solidFill>
                <a:srgbClr val="FFFFFF"/>
              </a:solidFill>
            </a:rPr>
            <a:t>FOR ANY INQUIRY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•  CIK AINI DAYANA BINTI MD ALI</a:t>
          </a:r>
          <a:r>
            <a:rPr lang="en-US" cap="none" sz="1100" b="1" i="0" u="none" baseline="0">
              <a:solidFill>
                <a:srgbClr val="FFFFFF"/>
              </a:solidFill>
            </a:rPr>
            <a:t>  </a:t>
          </a:r>
          <a:r>
            <a:rPr lang="en-US" cap="none" sz="1100" b="1" i="0" u="none" baseline="0">
              <a:solidFill>
                <a:srgbClr val="FFFFFF"/>
              </a:solidFill>
            </a:rPr>
            <a:t>•  PUAN SAKINA BINTI ISMET
</a:t>
          </a:r>
          <a:r>
            <a:rPr lang="en-US" cap="none" sz="1100" b="1" i="0" u="none" baseline="0">
              <a:solidFill>
                <a:srgbClr val="FFFFFF"/>
              </a:solidFill>
            </a:rPr>
            <a:t>                   :   03 - 8870 6962      </a:t>
          </a:r>
          <a:r>
            <a:rPr lang="en-US" cap="none" sz="1100" b="1" i="0" u="none" baseline="0">
              <a:solidFill>
                <a:srgbClr val="FFFFFF"/>
              </a:solidFill>
            </a:rPr>
            <a:t>               :   03 - 8870 6967   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                   :   03 - 8870 6867     </a:t>
          </a:r>
          <a:r>
            <a:rPr lang="en-US" cap="none" sz="1100" b="1" i="0" u="none" baseline="0">
              <a:solidFill>
                <a:srgbClr val="FFFFFF"/>
              </a:solidFill>
            </a:rPr>
            <a:t>                :   03 - 8870 6867   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   </a:t>
          </a:r>
          <a:r>
            <a:rPr lang="en-US" cap="none" sz="1100" b="1" i="0" u="none" baseline="0">
              <a:solidFill>
                <a:srgbClr val="FFFFFF"/>
              </a:solidFill>
            </a:rPr>
            <a:t>                :   ainidayana@mohe.gov.my                                             :   sakina@mohe.gov.my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     
</a:t>
          </a:r>
          <a:r>
            <a:rPr lang="en-US" cap="none" sz="1100" b="1" i="0" u="none" baseline="0">
              <a:solidFill>
                <a:srgbClr val="FFFFFF"/>
              </a:solidFill>
            </a:rPr>
            <a:t>     
</a:t>
          </a:r>
          <a:r>
            <a:rPr lang="en-US" cap="none" sz="1400" b="1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</a:rPr>
            <a:t>   </a:t>
          </a:r>
        </a:p>
      </xdr:txBody>
    </xdr:sp>
    <xdr:clientData/>
  </xdr:twoCellAnchor>
  <xdr:twoCellAnchor>
    <xdr:from>
      <xdr:col>0</xdr:col>
      <xdr:colOff>180975</xdr:colOff>
      <xdr:row>84</xdr:row>
      <xdr:rowOff>161925</xdr:rowOff>
    </xdr:from>
    <xdr:to>
      <xdr:col>8</xdr:col>
      <xdr:colOff>390525</xdr:colOff>
      <xdr:row>86</xdr:row>
      <xdr:rowOff>152400</xdr:rowOff>
    </xdr:to>
    <xdr:sp>
      <xdr:nvSpPr>
        <xdr:cNvPr id="10" name="Rectangle 13"/>
        <xdr:cNvSpPr>
          <a:spLocks/>
        </xdr:cNvSpPr>
      </xdr:nvSpPr>
      <xdr:spPr>
        <a:xfrm>
          <a:off x="180975" y="24460200"/>
          <a:ext cx="7077075" cy="371475"/>
        </a:xfrm>
        <a:prstGeom prst="rect">
          <a:avLst/>
        </a:prstGeom>
        <a:solidFill>
          <a:srgbClr val="CCC1DA"/>
        </a:solidFill>
        <a:ln w="25400" cmpd="sng">
          <a:solidFill>
            <a:srgbClr val="604A7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MOHE COPYRIGHT  2013</a:t>
          </a:r>
        </a:p>
      </xdr:txBody>
    </xdr:sp>
    <xdr:clientData/>
  </xdr:twoCellAnchor>
  <xdr:twoCellAnchor>
    <xdr:from>
      <xdr:col>1</xdr:col>
      <xdr:colOff>152400</xdr:colOff>
      <xdr:row>4</xdr:row>
      <xdr:rowOff>9525</xdr:rowOff>
    </xdr:from>
    <xdr:to>
      <xdr:col>2</xdr:col>
      <xdr:colOff>123825</xdr:colOff>
      <xdr:row>5</xdr:row>
      <xdr:rowOff>85725</xdr:rowOff>
    </xdr:to>
    <xdr:sp macro="[0]!RoundedRectangle14_Click">
      <xdr:nvSpPr>
        <xdr:cNvPr id="11" name="Rounded Rectangle 14">
          <a:hlinkClick r:id="rId6"/>
        </xdr:cNvPr>
        <xdr:cNvSpPr>
          <a:spLocks/>
        </xdr:cNvSpPr>
      </xdr:nvSpPr>
      <xdr:spPr>
        <a:xfrm>
          <a:off x="342900" y="895350"/>
          <a:ext cx="1333500" cy="26670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RULES</a:t>
          </a:r>
        </a:p>
      </xdr:txBody>
    </xdr:sp>
    <xdr:clientData/>
  </xdr:twoCellAnchor>
  <xdr:twoCellAnchor editAs="oneCell">
    <xdr:from>
      <xdr:col>1</xdr:col>
      <xdr:colOff>361950</xdr:colOff>
      <xdr:row>80</xdr:row>
      <xdr:rowOff>57150</xdr:rowOff>
    </xdr:from>
    <xdr:to>
      <xdr:col>1</xdr:col>
      <xdr:colOff>619125</xdr:colOff>
      <xdr:row>81</xdr:row>
      <xdr:rowOff>66675</xdr:rowOff>
    </xdr:to>
    <xdr:pic>
      <xdr:nvPicPr>
        <xdr:cNvPr id="12" name="Picture 2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" y="23593425"/>
          <a:ext cx="257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81</xdr:row>
      <xdr:rowOff>161925</xdr:rowOff>
    </xdr:from>
    <xdr:to>
      <xdr:col>1</xdr:col>
      <xdr:colOff>609600</xdr:colOff>
      <xdr:row>83</xdr:row>
      <xdr:rowOff>9525</xdr:rowOff>
    </xdr:to>
    <xdr:pic>
      <xdr:nvPicPr>
        <xdr:cNvPr id="13" name="Picture 27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238887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83</xdr:row>
      <xdr:rowOff>95250</xdr:rowOff>
    </xdr:from>
    <xdr:to>
      <xdr:col>1</xdr:col>
      <xdr:colOff>666750</xdr:colOff>
      <xdr:row>84</xdr:row>
      <xdr:rowOff>66675</xdr:rowOff>
    </xdr:to>
    <xdr:pic>
      <xdr:nvPicPr>
        <xdr:cNvPr id="14" name="Picture 27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" y="24203025"/>
          <a:ext cx="314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80</xdr:row>
      <xdr:rowOff>57150</xdr:rowOff>
    </xdr:from>
    <xdr:to>
      <xdr:col>5</xdr:col>
      <xdr:colOff>704850</xdr:colOff>
      <xdr:row>81</xdr:row>
      <xdr:rowOff>57150</xdr:rowOff>
    </xdr:to>
    <xdr:pic>
      <xdr:nvPicPr>
        <xdr:cNvPr id="15" name="Picture 2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91000" y="2359342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81</xdr:row>
      <xdr:rowOff>152400</xdr:rowOff>
    </xdr:from>
    <xdr:to>
      <xdr:col>5</xdr:col>
      <xdr:colOff>695325</xdr:colOff>
      <xdr:row>83</xdr:row>
      <xdr:rowOff>9525</xdr:rowOff>
    </xdr:to>
    <xdr:pic>
      <xdr:nvPicPr>
        <xdr:cNvPr id="16" name="Picture 27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00525" y="23879175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83</xdr:row>
      <xdr:rowOff>85725</xdr:rowOff>
    </xdr:from>
    <xdr:to>
      <xdr:col>5</xdr:col>
      <xdr:colOff>752475</xdr:colOff>
      <xdr:row>84</xdr:row>
      <xdr:rowOff>57150</xdr:rowOff>
    </xdr:to>
    <xdr:pic>
      <xdr:nvPicPr>
        <xdr:cNvPr id="17" name="Picture 27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81475" y="24193500"/>
          <a:ext cx="304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609600</xdr:colOff>
      <xdr:row>49</xdr:row>
      <xdr:rowOff>381000</xdr:rowOff>
    </xdr:from>
    <xdr:to>
      <xdr:col>8</xdr:col>
      <xdr:colOff>257175</xdr:colOff>
      <xdr:row>51</xdr:row>
      <xdr:rowOff>28575</xdr:rowOff>
    </xdr:to>
    <xdr:sp>
      <xdr:nvSpPr>
        <xdr:cNvPr id="18" name="Rectangle 19">
          <a:hlinkClick r:id="rId10"/>
        </xdr:cNvPr>
        <xdr:cNvSpPr>
          <a:spLocks/>
        </xdr:cNvSpPr>
      </xdr:nvSpPr>
      <xdr:spPr>
        <a:xfrm>
          <a:off x="6115050" y="13211175"/>
          <a:ext cx="1009650" cy="238125"/>
        </a:xfrm>
        <a:prstGeom prst="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GLOSSARY</a:t>
          </a:r>
        </a:p>
      </xdr:txBody>
    </xdr:sp>
    <xdr:clientData/>
  </xdr:twoCellAnchor>
  <xdr:twoCellAnchor editAs="oneCell">
    <xdr:from>
      <xdr:col>5</xdr:col>
      <xdr:colOff>1209675</xdr:colOff>
      <xdr:row>13</xdr:row>
      <xdr:rowOff>95250</xdr:rowOff>
    </xdr:from>
    <xdr:to>
      <xdr:col>8</xdr:col>
      <xdr:colOff>228600</xdr:colOff>
      <xdr:row>18</xdr:row>
      <xdr:rowOff>161925</xdr:rowOff>
    </xdr:to>
    <xdr:pic>
      <xdr:nvPicPr>
        <xdr:cNvPr id="19" name="Picture 20" descr="LogoKPT2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43475" y="2714625"/>
          <a:ext cx="2152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5</xdr:col>
      <xdr:colOff>9525</xdr:colOff>
      <xdr:row>5</xdr:row>
      <xdr:rowOff>104775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2324100" y="857250"/>
          <a:ext cx="1371600" cy="295275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MAIN</a:t>
          </a:r>
        </a:p>
      </xdr:txBody>
    </xdr:sp>
    <xdr:clientData/>
  </xdr:twoCellAnchor>
  <xdr:twoCellAnchor>
    <xdr:from>
      <xdr:col>6</xdr:col>
      <xdr:colOff>0</xdr:colOff>
      <xdr:row>3</xdr:row>
      <xdr:rowOff>180975</xdr:rowOff>
    </xdr:from>
    <xdr:to>
      <xdr:col>6</xdr:col>
      <xdr:colOff>1333500</xdr:colOff>
      <xdr:row>6</xdr:row>
      <xdr:rowOff>85725</xdr:rowOff>
    </xdr:to>
    <xdr:sp>
      <xdr:nvSpPr>
        <xdr:cNvPr id="2" name="Rounded Rectangle 2">
          <a:hlinkClick r:id="rId2"/>
        </xdr:cNvPr>
        <xdr:cNvSpPr>
          <a:spLocks/>
        </xdr:cNvSpPr>
      </xdr:nvSpPr>
      <xdr:spPr>
        <a:xfrm>
          <a:off x="4095750" y="847725"/>
          <a:ext cx="1333500" cy="47625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GENERAL</a:t>
          </a:r>
          <a:r>
            <a:rPr lang="en-US" cap="none" sz="1100" b="1" i="0" u="none" baseline="0">
              <a:solidFill>
                <a:srgbClr val="FFFFFF"/>
              </a:solidFill>
            </a:rPr>
            <a:t> RAW DATA</a:t>
          </a:r>
        </a:p>
      </xdr:txBody>
    </xdr:sp>
    <xdr:clientData/>
  </xdr:twoCellAnchor>
  <xdr:twoCellAnchor>
    <xdr:from>
      <xdr:col>8</xdr:col>
      <xdr:colOff>9525</xdr:colOff>
      <xdr:row>8</xdr:row>
      <xdr:rowOff>9525</xdr:rowOff>
    </xdr:from>
    <xdr:to>
      <xdr:col>9</xdr:col>
      <xdr:colOff>0</xdr:colOff>
      <xdr:row>9</xdr:row>
      <xdr:rowOff>85725</xdr:rowOff>
    </xdr:to>
    <xdr:sp>
      <xdr:nvSpPr>
        <xdr:cNvPr id="3" name="Rounded Rectangle 3">
          <a:hlinkClick r:id="rId3"/>
        </xdr:cNvPr>
        <xdr:cNvSpPr>
          <a:spLocks/>
        </xdr:cNvSpPr>
      </xdr:nvSpPr>
      <xdr:spPr>
        <a:xfrm>
          <a:off x="5876925" y="1628775"/>
          <a:ext cx="1352550" cy="26670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GLOSSARY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1352550</xdr:colOff>
      <xdr:row>5</xdr:row>
      <xdr:rowOff>85725</xdr:rowOff>
    </xdr:to>
    <xdr:sp>
      <xdr:nvSpPr>
        <xdr:cNvPr id="4" name="Rounded Rectangle 4">
          <a:hlinkClick r:id="rId4"/>
        </xdr:cNvPr>
        <xdr:cNvSpPr>
          <a:spLocks/>
        </xdr:cNvSpPr>
      </xdr:nvSpPr>
      <xdr:spPr>
        <a:xfrm>
          <a:off x="5867400" y="857250"/>
          <a:ext cx="1352550" cy="276225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RAW DATA</a:t>
          </a:r>
        </a:p>
      </xdr:txBody>
    </xdr:sp>
    <xdr:clientData/>
  </xdr:twoCellAnchor>
  <xdr:twoCellAnchor>
    <xdr:from>
      <xdr:col>6</xdr:col>
      <xdr:colOff>9525</xdr:colOff>
      <xdr:row>8</xdr:row>
      <xdr:rowOff>0</xdr:rowOff>
    </xdr:from>
    <xdr:to>
      <xdr:col>7</xdr:col>
      <xdr:colOff>9525</xdr:colOff>
      <xdr:row>9</xdr:row>
      <xdr:rowOff>85725</xdr:rowOff>
    </xdr:to>
    <xdr:sp>
      <xdr:nvSpPr>
        <xdr:cNvPr id="5" name="Rounded Rectangle 5">
          <a:hlinkClick r:id="rId5"/>
        </xdr:cNvPr>
        <xdr:cNvSpPr>
          <a:spLocks/>
        </xdr:cNvSpPr>
      </xdr:nvSpPr>
      <xdr:spPr>
        <a:xfrm>
          <a:off x="4105275" y="1619250"/>
          <a:ext cx="1362075" cy="276225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MASTERLIST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9525</xdr:colOff>
      <xdr:row>9</xdr:row>
      <xdr:rowOff>85725</xdr:rowOff>
    </xdr:to>
    <xdr:sp>
      <xdr:nvSpPr>
        <xdr:cNvPr id="6" name="Rounded Rectangle 6">
          <a:hlinkClick r:id="rId6"/>
        </xdr:cNvPr>
        <xdr:cNvSpPr>
          <a:spLocks/>
        </xdr:cNvSpPr>
      </xdr:nvSpPr>
      <xdr:spPr>
        <a:xfrm>
          <a:off x="552450" y="1619250"/>
          <a:ext cx="1371600" cy="276225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ASSESSMENT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9</xdr:row>
      <xdr:rowOff>85725</xdr:rowOff>
    </xdr:to>
    <xdr:sp>
      <xdr:nvSpPr>
        <xdr:cNvPr id="7" name="Rounded Rectangle 7">
          <a:hlinkClick r:id="rId7"/>
        </xdr:cNvPr>
        <xdr:cNvSpPr>
          <a:spLocks/>
        </xdr:cNvSpPr>
      </xdr:nvSpPr>
      <xdr:spPr>
        <a:xfrm>
          <a:off x="2324100" y="1619250"/>
          <a:ext cx="1362075" cy="276225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RESULT</a:t>
          </a:r>
        </a:p>
      </xdr:txBody>
    </xdr:sp>
    <xdr:clientData/>
  </xdr:twoCellAnchor>
  <xdr:twoCellAnchor>
    <xdr:from>
      <xdr:col>2</xdr:col>
      <xdr:colOff>28575</xdr:colOff>
      <xdr:row>4</xdr:row>
      <xdr:rowOff>0</xdr:rowOff>
    </xdr:from>
    <xdr:to>
      <xdr:col>2</xdr:col>
      <xdr:colOff>1352550</xdr:colOff>
      <xdr:row>5</xdr:row>
      <xdr:rowOff>85725</xdr:rowOff>
    </xdr:to>
    <xdr:sp>
      <xdr:nvSpPr>
        <xdr:cNvPr id="8" name="Rounded Rectangle 8"/>
        <xdr:cNvSpPr>
          <a:spLocks/>
        </xdr:cNvSpPr>
      </xdr:nvSpPr>
      <xdr:spPr>
        <a:xfrm>
          <a:off x="581025" y="857250"/>
          <a:ext cx="1323975" cy="276225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RULES</a:t>
          </a:r>
        </a:p>
      </xdr:txBody>
    </xdr:sp>
    <xdr:clientData/>
  </xdr:twoCellAnchor>
  <xdr:twoCellAnchor editAs="oneCell">
    <xdr:from>
      <xdr:col>1</xdr:col>
      <xdr:colOff>285750</xdr:colOff>
      <xdr:row>48</xdr:row>
      <xdr:rowOff>76200</xdr:rowOff>
    </xdr:from>
    <xdr:to>
      <xdr:col>6</xdr:col>
      <xdr:colOff>914400</xdr:colOff>
      <xdr:row>52</xdr:row>
      <xdr:rowOff>76200</xdr:rowOff>
    </xdr:to>
    <xdr:pic>
      <xdr:nvPicPr>
        <xdr:cNvPr id="9" name="Picture 1804"/>
        <xdr:cNvPicPr preferRelativeResize="1">
          <a:picLocks noChangeAspect="1"/>
        </xdr:cNvPicPr>
      </xdr:nvPicPr>
      <xdr:blipFill>
        <a:blip r:embed="rId8"/>
        <a:srcRect l="27421" t="25488" r="34765" b="66406"/>
        <a:stretch>
          <a:fillRect/>
        </a:stretch>
      </xdr:blipFill>
      <xdr:spPr>
        <a:xfrm>
          <a:off x="428625" y="10572750"/>
          <a:ext cx="4581525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3</xdr:row>
      <xdr:rowOff>209550</xdr:rowOff>
    </xdr:from>
    <xdr:to>
      <xdr:col>2</xdr:col>
      <xdr:colOff>4133850</xdr:colOff>
      <xdr:row>5</xdr:row>
      <xdr:rowOff>76200</xdr:rowOff>
    </xdr:to>
    <xdr:sp>
      <xdr:nvSpPr>
        <xdr:cNvPr id="1" name="Rounded Rectangle 9">
          <a:hlinkClick r:id="rId1"/>
        </xdr:cNvPr>
        <xdr:cNvSpPr>
          <a:spLocks/>
        </xdr:cNvSpPr>
      </xdr:nvSpPr>
      <xdr:spPr>
        <a:xfrm>
          <a:off x="3267075" y="866775"/>
          <a:ext cx="1371600" cy="30480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MAIN</a:t>
          </a:r>
        </a:p>
      </xdr:txBody>
    </xdr:sp>
    <xdr:clientData/>
  </xdr:twoCellAnchor>
  <xdr:twoCellAnchor>
    <xdr:from>
      <xdr:col>3</xdr:col>
      <xdr:colOff>571500</xdr:colOff>
      <xdr:row>3</xdr:row>
      <xdr:rowOff>190500</xdr:rowOff>
    </xdr:from>
    <xdr:to>
      <xdr:col>6</xdr:col>
      <xdr:colOff>9525</xdr:colOff>
      <xdr:row>6</xdr:row>
      <xdr:rowOff>19050</xdr:rowOff>
    </xdr:to>
    <xdr:sp>
      <xdr:nvSpPr>
        <xdr:cNvPr id="2" name="Rounded Rectangle 10"/>
        <xdr:cNvSpPr>
          <a:spLocks/>
        </xdr:cNvSpPr>
      </xdr:nvSpPr>
      <xdr:spPr>
        <a:xfrm>
          <a:off x="5676900" y="847725"/>
          <a:ext cx="1381125" cy="485775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GENERAL</a:t>
          </a:r>
          <a:r>
            <a:rPr lang="en-US" cap="none" sz="1100" b="1" i="0" u="none" baseline="0">
              <a:solidFill>
                <a:srgbClr val="FFFFFF"/>
              </a:solidFill>
            </a:rPr>
            <a:t> RAW DATA</a:t>
          </a:r>
        </a:p>
      </xdr:txBody>
    </xdr:sp>
    <xdr:clientData/>
  </xdr:twoCellAnchor>
  <xdr:twoCellAnchor>
    <xdr:from>
      <xdr:col>7</xdr:col>
      <xdr:colOff>228600</xdr:colOff>
      <xdr:row>7</xdr:row>
      <xdr:rowOff>0</xdr:rowOff>
    </xdr:from>
    <xdr:to>
      <xdr:col>8</xdr:col>
      <xdr:colOff>952500</xdr:colOff>
      <xdr:row>8</xdr:row>
      <xdr:rowOff>47625</xdr:rowOff>
    </xdr:to>
    <xdr:sp>
      <xdr:nvSpPr>
        <xdr:cNvPr id="3" name="Rounded Rectangle 11">
          <a:hlinkClick r:id="rId2"/>
        </xdr:cNvPr>
        <xdr:cNvSpPr>
          <a:spLocks/>
        </xdr:cNvSpPr>
      </xdr:nvSpPr>
      <xdr:spPr>
        <a:xfrm>
          <a:off x="7924800" y="1533525"/>
          <a:ext cx="1371600" cy="26670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GLOSSARY</a:t>
          </a:r>
        </a:p>
      </xdr:txBody>
    </xdr:sp>
    <xdr:clientData/>
  </xdr:twoCellAnchor>
  <xdr:twoCellAnchor>
    <xdr:from>
      <xdr:col>7</xdr:col>
      <xdr:colOff>228600</xdr:colOff>
      <xdr:row>4</xdr:row>
      <xdr:rowOff>0</xdr:rowOff>
    </xdr:from>
    <xdr:to>
      <xdr:col>8</xdr:col>
      <xdr:colOff>933450</xdr:colOff>
      <xdr:row>5</xdr:row>
      <xdr:rowOff>76200</xdr:rowOff>
    </xdr:to>
    <xdr:sp>
      <xdr:nvSpPr>
        <xdr:cNvPr id="4" name="Rounded Rectangle 12">
          <a:hlinkClick r:id="rId3"/>
        </xdr:cNvPr>
        <xdr:cNvSpPr>
          <a:spLocks/>
        </xdr:cNvSpPr>
      </xdr:nvSpPr>
      <xdr:spPr>
        <a:xfrm>
          <a:off x="7924800" y="876300"/>
          <a:ext cx="1352550" cy="295275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RAW DATA</a:t>
          </a:r>
        </a:p>
      </xdr:txBody>
    </xdr:sp>
    <xdr:clientData/>
  </xdr:twoCellAnchor>
  <xdr:twoCellAnchor>
    <xdr:from>
      <xdr:col>3</xdr:col>
      <xdr:colOff>571500</xdr:colOff>
      <xdr:row>7</xdr:row>
      <xdr:rowOff>0</xdr:rowOff>
    </xdr:from>
    <xdr:to>
      <xdr:col>5</xdr:col>
      <xdr:colOff>609600</xdr:colOff>
      <xdr:row>8</xdr:row>
      <xdr:rowOff>47625</xdr:rowOff>
    </xdr:to>
    <xdr:sp>
      <xdr:nvSpPr>
        <xdr:cNvPr id="5" name="Rounded Rectangle 13">
          <a:hlinkClick r:id="rId4"/>
        </xdr:cNvPr>
        <xdr:cNvSpPr>
          <a:spLocks/>
        </xdr:cNvSpPr>
      </xdr:nvSpPr>
      <xdr:spPr>
        <a:xfrm>
          <a:off x="5676900" y="1533525"/>
          <a:ext cx="1333500" cy="26670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MASTERLIST</a:t>
          </a:r>
        </a:p>
      </xdr:txBody>
    </xdr:sp>
    <xdr:clientData/>
  </xdr:twoCellAnchor>
  <xdr:twoCellAnchor>
    <xdr:from>
      <xdr:col>2</xdr:col>
      <xdr:colOff>600075</xdr:colOff>
      <xdr:row>7</xdr:row>
      <xdr:rowOff>9525</xdr:rowOff>
    </xdr:from>
    <xdr:to>
      <xdr:col>2</xdr:col>
      <xdr:colOff>1962150</xdr:colOff>
      <xdr:row>8</xdr:row>
      <xdr:rowOff>76200</xdr:rowOff>
    </xdr:to>
    <xdr:sp>
      <xdr:nvSpPr>
        <xdr:cNvPr id="6" name="Rounded Rectangle 14">
          <a:hlinkClick r:id="rId5"/>
        </xdr:cNvPr>
        <xdr:cNvSpPr>
          <a:spLocks/>
        </xdr:cNvSpPr>
      </xdr:nvSpPr>
      <xdr:spPr>
        <a:xfrm>
          <a:off x="1104900" y="1543050"/>
          <a:ext cx="1362075" cy="28575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ASSESSMENT</a:t>
          </a:r>
        </a:p>
      </xdr:txBody>
    </xdr:sp>
    <xdr:clientData/>
  </xdr:twoCellAnchor>
  <xdr:twoCellAnchor>
    <xdr:from>
      <xdr:col>2</xdr:col>
      <xdr:colOff>2762250</xdr:colOff>
      <xdr:row>7</xdr:row>
      <xdr:rowOff>0</xdr:rowOff>
    </xdr:from>
    <xdr:to>
      <xdr:col>2</xdr:col>
      <xdr:colOff>4105275</xdr:colOff>
      <xdr:row>8</xdr:row>
      <xdr:rowOff>47625</xdr:rowOff>
    </xdr:to>
    <xdr:sp>
      <xdr:nvSpPr>
        <xdr:cNvPr id="7" name="Rounded Rectangle 15">
          <a:hlinkClick r:id="rId6"/>
        </xdr:cNvPr>
        <xdr:cNvSpPr>
          <a:spLocks/>
        </xdr:cNvSpPr>
      </xdr:nvSpPr>
      <xdr:spPr>
        <a:xfrm>
          <a:off x="3267075" y="1533525"/>
          <a:ext cx="1343025" cy="26670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RESULT</a:t>
          </a:r>
        </a:p>
      </xdr:txBody>
    </xdr:sp>
    <xdr:clientData/>
  </xdr:twoCellAnchor>
  <xdr:twoCellAnchor>
    <xdr:from>
      <xdr:col>2</xdr:col>
      <xdr:colOff>619125</xdr:colOff>
      <xdr:row>3</xdr:row>
      <xdr:rowOff>190500</xdr:rowOff>
    </xdr:from>
    <xdr:to>
      <xdr:col>2</xdr:col>
      <xdr:colOff>1962150</xdr:colOff>
      <xdr:row>5</xdr:row>
      <xdr:rowOff>38100</xdr:rowOff>
    </xdr:to>
    <xdr:sp>
      <xdr:nvSpPr>
        <xdr:cNvPr id="8" name="Rounded Rectangle 16">
          <a:hlinkClick r:id="rId7"/>
        </xdr:cNvPr>
        <xdr:cNvSpPr>
          <a:spLocks/>
        </xdr:cNvSpPr>
      </xdr:nvSpPr>
      <xdr:spPr>
        <a:xfrm>
          <a:off x="1123950" y="847725"/>
          <a:ext cx="1343025" cy="28575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RULES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1304925</xdr:colOff>
      <xdr:row>4</xdr:row>
      <xdr:rowOff>9525</xdr:rowOff>
    </xdr:from>
    <xdr:to>
      <xdr:col>4</xdr:col>
      <xdr:colOff>457200</xdr:colOff>
      <xdr:row>5</xdr:row>
      <xdr:rowOff>133350</xdr:rowOff>
    </xdr:to>
    <xdr:sp>
      <xdr:nvSpPr>
        <xdr:cNvPr id="1" name="Rounded Rectangle 25">
          <a:hlinkClick r:id="rId1"/>
        </xdr:cNvPr>
        <xdr:cNvSpPr>
          <a:spLocks/>
        </xdr:cNvSpPr>
      </xdr:nvSpPr>
      <xdr:spPr>
        <a:xfrm>
          <a:off x="3429000" y="857250"/>
          <a:ext cx="1381125" cy="314325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MAIN</a:t>
          </a:r>
        </a:p>
      </xdr:txBody>
    </xdr:sp>
    <xdr:clientData/>
  </xdr:twoCellAnchor>
  <xdr:twoCellAnchor>
    <xdr:from>
      <xdr:col>6</xdr:col>
      <xdr:colOff>9525</xdr:colOff>
      <xdr:row>3</xdr:row>
      <xdr:rowOff>180975</xdr:rowOff>
    </xdr:from>
    <xdr:to>
      <xdr:col>7</xdr:col>
      <xdr:colOff>533400</xdr:colOff>
      <xdr:row>6</xdr:row>
      <xdr:rowOff>85725</xdr:rowOff>
    </xdr:to>
    <xdr:sp>
      <xdr:nvSpPr>
        <xdr:cNvPr id="2" name="Rounded Rectangle 26">
          <a:hlinkClick r:id="rId2"/>
        </xdr:cNvPr>
        <xdr:cNvSpPr>
          <a:spLocks/>
        </xdr:cNvSpPr>
      </xdr:nvSpPr>
      <xdr:spPr>
        <a:xfrm>
          <a:off x="6096000" y="838200"/>
          <a:ext cx="1390650" cy="47625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GENERAL</a:t>
          </a:r>
          <a:r>
            <a:rPr lang="en-US" cap="none" sz="1100" b="1" i="0" u="none" baseline="0">
              <a:solidFill>
                <a:srgbClr val="FFFFFF"/>
              </a:solidFill>
            </a:rPr>
            <a:t> RAW DATA</a:t>
          </a:r>
        </a:p>
      </xdr:txBody>
    </xdr:sp>
    <xdr:clientData/>
  </xdr:twoCellAnchor>
  <xdr:twoCellAnchor>
    <xdr:from>
      <xdr:col>8</xdr:col>
      <xdr:colOff>781050</xdr:colOff>
      <xdr:row>7</xdr:row>
      <xdr:rowOff>104775</xdr:rowOff>
    </xdr:from>
    <xdr:to>
      <xdr:col>10</xdr:col>
      <xdr:colOff>419100</xdr:colOff>
      <xdr:row>9</xdr:row>
      <xdr:rowOff>9525</xdr:rowOff>
    </xdr:to>
    <xdr:sp>
      <xdr:nvSpPr>
        <xdr:cNvPr id="3" name="Rounded Rectangle 27">
          <a:hlinkClick r:id="rId3"/>
        </xdr:cNvPr>
        <xdr:cNvSpPr>
          <a:spLocks/>
        </xdr:cNvSpPr>
      </xdr:nvSpPr>
      <xdr:spPr>
        <a:xfrm>
          <a:off x="8601075" y="1524000"/>
          <a:ext cx="1457325" cy="28575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GLOSSARY</a:t>
          </a:r>
        </a:p>
      </xdr:txBody>
    </xdr:sp>
    <xdr:clientData/>
  </xdr:twoCellAnchor>
  <xdr:twoCellAnchor>
    <xdr:from>
      <xdr:col>8</xdr:col>
      <xdr:colOff>800100</xdr:colOff>
      <xdr:row>4</xdr:row>
      <xdr:rowOff>9525</xdr:rowOff>
    </xdr:from>
    <xdr:to>
      <xdr:col>10</xdr:col>
      <xdr:colOff>419100</xdr:colOff>
      <xdr:row>5</xdr:row>
      <xdr:rowOff>95250</xdr:rowOff>
    </xdr:to>
    <xdr:sp>
      <xdr:nvSpPr>
        <xdr:cNvPr id="4" name="Rounded Rectangle 28"/>
        <xdr:cNvSpPr>
          <a:spLocks/>
        </xdr:cNvSpPr>
      </xdr:nvSpPr>
      <xdr:spPr>
        <a:xfrm>
          <a:off x="8620125" y="857250"/>
          <a:ext cx="1438275" cy="276225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RAW DATA</a:t>
          </a:r>
        </a:p>
      </xdr:txBody>
    </xdr:sp>
    <xdr:clientData/>
  </xdr:twoCellAnchor>
  <xdr:twoCellAnchor>
    <xdr:from>
      <xdr:col>6</xdr:col>
      <xdr:colOff>9525</xdr:colOff>
      <xdr:row>7</xdr:row>
      <xdr:rowOff>85725</xdr:rowOff>
    </xdr:from>
    <xdr:to>
      <xdr:col>7</xdr:col>
      <xdr:colOff>504825</xdr:colOff>
      <xdr:row>8</xdr:row>
      <xdr:rowOff>161925</xdr:rowOff>
    </xdr:to>
    <xdr:sp>
      <xdr:nvSpPr>
        <xdr:cNvPr id="5" name="Rounded Rectangle 29">
          <a:hlinkClick r:id="rId4"/>
        </xdr:cNvPr>
        <xdr:cNvSpPr>
          <a:spLocks/>
        </xdr:cNvSpPr>
      </xdr:nvSpPr>
      <xdr:spPr>
        <a:xfrm>
          <a:off x="6096000" y="1504950"/>
          <a:ext cx="1362075" cy="26670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MASTERLIST</a:t>
          </a:r>
        </a:p>
      </xdr:txBody>
    </xdr:sp>
    <xdr:clientData/>
  </xdr:twoCellAnchor>
  <xdr:twoCellAnchor>
    <xdr:from>
      <xdr:col>2</xdr:col>
      <xdr:colOff>219075</xdr:colOff>
      <xdr:row>7</xdr:row>
      <xdr:rowOff>95250</xdr:rowOff>
    </xdr:from>
    <xdr:to>
      <xdr:col>3</xdr:col>
      <xdr:colOff>9525</xdr:colOff>
      <xdr:row>8</xdr:row>
      <xdr:rowOff>180975</xdr:rowOff>
    </xdr:to>
    <xdr:sp>
      <xdr:nvSpPr>
        <xdr:cNvPr id="6" name="Rounded Rectangle 30">
          <a:hlinkClick r:id="rId5"/>
        </xdr:cNvPr>
        <xdr:cNvSpPr>
          <a:spLocks/>
        </xdr:cNvSpPr>
      </xdr:nvSpPr>
      <xdr:spPr>
        <a:xfrm>
          <a:off x="781050" y="1514475"/>
          <a:ext cx="1352550" cy="276225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ASSESSMENT</a:t>
          </a:r>
        </a:p>
      </xdr:txBody>
    </xdr:sp>
    <xdr:clientData/>
  </xdr:twoCellAnchor>
  <xdr:twoCellAnchor>
    <xdr:from>
      <xdr:col>3</xdr:col>
      <xdr:colOff>1333500</xdr:colOff>
      <xdr:row>7</xdr:row>
      <xdr:rowOff>85725</xdr:rowOff>
    </xdr:from>
    <xdr:to>
      <xdr:col>4</xdr:col>
      <xdr:colOff>457200</xdr:colOff>
      <xdr:row>8</xdr:row>
      <xdr:rowOff>161925</xdr:rowOff>
    </xdr:to>
    <xdr:sp>
      <xdr:nvSpPr>
        <xdr:cNvPr id="7" name="Rounded Rectangle 31">
          <a:hlinkClick r:id="rId6"/>
        </xdr:cNvPr>
        <xdr:cNvSpPr>
          <a:spLocks/>
        </xdr:cNvSpPr>
      </xdr:nvSpPr>
      <xdr:spPr>
        <a:xfrm>
          <a:off x="3457575" y="1504950"/>
          <a:ext cx="1352550" cy="26670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RESULT</a:t>
          </a:r>
        </a:p>
      </xdr:txBody>
    </xdr:sp>
    <xdr:clientData/>
  </xdr:twoCellAnchor>
  <xdr:twoCellAnchor>
    <xdr:from>
      <xdr:col>2</xdr:col>
      <xdr:colOff>219075</xdr:colOff>
      <xdr:row>4</xdr:row>
      <xdr:rowOff>9525</xdr:rowOff>
    </xdr:from>
    <xdr:to>
      <xdr:col>3</xdr:col>
      <xdr:colOff>0</xdr:colOff>
      <xdr:row>5</xdr:row>
      <xdr:rowOff>104775</xdr:rowOff>
    </xdr:to>
    <xdr:sp>
      <xdr:nvSpPr>
        <xdr:cNvPr id="8" name="Rounded Rectangle 32">
          <a:hlinkClick r:id="rId7"/>
        </xdr:cNvPr>
        <xdr:cNvSpPr>
          <a:spLocks/>
        </xdr:cNvSpPr>
      </xdr:nvSpPr>
      <xdr:spPr>
        <a:xfrm>
          <a:off x="781050" y="857250"/>
          <a:ext cx="1343025" cy="28575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RULES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8</xdr:row>
      <xdr:rowOff>57150</xdr:rowOff>
    </xdr:from>
    <xdr:to>
      <xdr:col>12</xdr:col>
      <xdr:colOff>800100</xdr:colOff>
      <xdr:row>9</xdr:row>
      <xdr:rowOff>161925</xdr:rowOff>
    </xdr:to>
    <xdr:sp>
      <xdr:nvSpPr>
        <xdr:cNvPr id="1" name="Rounded Rectangle 3">
          <a:hlinkClick r:id="rId1"/>
        </xdr:cNvPr>
        <xdr:cNvSpPr>
          <a:spLocks/>
        </xdr:cNvSpPr>
      </xdr:nvSpPr>
      <xdr:spPr>
        <a:xfrm>
          <a:off x="8058150" y="1609725"/>
          <a:ext cx="1466850" cy="28575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GLOSSARY</a:t>
          </a:r>
        </a:p>
      </xdr:txBody>
    </xdr:sp>
    <xdr:clientData/>
  </xdr:twoCellAnchor>
  <xdr:twoCellAnchor>
    <xdr:from>
      <xdr:col>11</xdr:col>
      <xdr:colOff>295275</xdr:colOff>
      <xdr:row>4</xdr:row>
      <xdr:rowOff>95250</xdr:rowOff>
    </xdr:from>
    <xdr:to>
      <xdr:col>12</xdr:col>
      <xdr:colOff>771525</xdr:colOff>
      <xdr:row>5</xdr:row>
      <xdr:rowOff>171450</xdr:rowOff>
    </xdr:to>
    <xdr:sp>
      <xdr:nvSpPr>
        <xdr:cNvPr id="2" name="Rounded Rectangle 4">
          <a:hlinkClick r:id="rId2"/>
        </xdr:cNvPr>
        <xdr:cNvSpPr>
          <a:spLocks/>
        </xdr:cNvSpPr>
      </xdr:nvSpPr>
      <xdr:spPr>
        <a:xfrm>
          <a:off x="8058150" y="923925"/>
          <a:ext cx="1438275" cy="257175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RAW DATA</a:t>
          </a:r>
        </a:p>
      </xdr:txBody>
    </xdr:sp>
    <xdr:clientData/>
  </xdr:twoCellAnchor>
  <xdr:twoCellAnchor>
    <xdr:from>
      <xdr:col>4</xdr:col>
      <xdr:colOff>1047750</xdr:colOff>
      <xdr:row>8</xdr:row>
      <xdr:rowOff>57150</xdr:rowOff>
    </xdr:from>
    <xdr:to>
      <xdr:col>6</xdr:col>
      <xdr:colOff>342900</xdr:colOff>
      <xdr:row>9</xdr:row>
      <xdr:rowOff>152400</xdr:rowOff>
    </xdr:to>
    <xdr:sp>
      <xdr:nvSpPr>
        <xdr:cNvPr id="3" name="Rounded Rectangle 5">
          <a:hlinkClick r:id="rId3"/>
        </xdr:cNvPr>
        <xdr:cNvSpPr>
          <a:spLocks/>
        </xdr:cNvSpPr>
      </xdr:nvSpPr>
      <xdr:spPr>
        <a:xfrm>
          <a:off x="5800725" y="1609725"/>
          <a:ext cx="1343025" cy="276225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MASTERLIST</a:t>
          </a:r>
        </a:p>
      </xdr:txBody>
    </xdr:sp>
    <xdr:clientData/>
  </xdr:twoCellAnchor>
  <xdr:twoCellAnchor>
    <xdr:from>
      <xdr:col>3</xdr:col>
      <xdr:colOff>542925</xdr:colOff>
      <xdr:row>4</xdr:row>
      <xdr:rowOff>66675</xdr:rowOff>
    </xdr:from>
    <xdr:to>
      <xdr:col>3</xdr:col>
      <xdr:colOff>1895475</xdr:colOff>
      <xdr:row>6</xdr:row>
      <xdr:rowOff>9525</xdr:rowOff>
    </xdr:to>
    <xdr:sp>
      <xdr:nvSpPr>
        <xdr:cNvPr id="4" name="Rounded Rectangle 9">
          <a:hlinkClick r:id="rId4"/>
        </xdr:cNvPr>
        <xdr:cNvSpPr>
          <a:spLocks/>
        </xdr:cNvSpPr>
      </xdr:nvSpPr>
      <xdr:spPr>
        <a:xfrm>
          <a:off x="3200400" y="895350"/>
          <a:ext cx="1352550" cy="30480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MAIN</a:t>
          </a:r>
        </a:p>
      </xdr:txBody>
    </xdr:sp>
    <xdr:clientData/>
  </xdr:twoCellAnchor>
  <xdr:twoCellAnchor>
    <xdr:from>
      <xdr:col>4</xdr:col>
      <xdr:colOff>1028700</xdr:colOff>
      <xdr:row>4</xdr:row>
      <xdr:rowOff>57150</xdr:rowOff>
    </xdr:from>
    <xdr:to>
      <xdr:col>6</xdr:col>
      <xdr:colOff>342900</xdr:colOff>
      <xdr:row>7</xdr:row>
      <xdr:rowOff>9525</xdr:rowOff>
    </xdr:to>
    <xdr:sp>
      <xdr:nvSpPr>
        <xdr:cNvPr id="5" name="Rounded Rectangle 10">
          <a:hlinkClick r:id="rId5"/>
        </xdr:cNvPr>
        <xdr:cNvSpPr>
          <a:spLocks/>
        </xdr:cNvSpPr>
      </xdr:nvSpPr>
      <xdr:spPr>
        <a:xfrm>
          <a:off x="5781675" y="885825"/>
          <a:ext cx="1362075" cy="49530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GENERAL</a:t>
          </a:r>
          <a:r>
            <a:rPr lang="en-US" cap="none" sz="1100" b="1" i="0" u="none" baseline="0">
              <a:solidFill>
                <a:srgbClr val="FFFFFF"/>
              </a:solidFill>
            </a:rPr>
            <a:t> RAW DATA</a:t>
          </a:r>
        </a:p>
      </xdr:txBody>
    </xdr:sp>
    <xdr:clientData/>
  </xdr:twoCellAnchor>
  <xdr:twoCellAnchor>
    <xdr:from>
      <xdr:col>2</xdr:col>
      <xdr:colOff>190500</xdr:colOff>
      <xdr:row>8</xdr:row>
      <xdr:rowOff>47625</xdr:rowOff>
    </xdr:from>
    <xdr:to>
      <xdr:col>2</xdr:col>
      <xdr:colOff>1552575</xdr:colOff>
      <xdr:row>9</xdr:row>
      <xdr:rowOff>142875</xdr:rowOff>
    </xdr:to>
    <xdr:sp>
      <xdr:nvSpPr>
        <xdr:cNvPr id="6" name="Rounded Rectangle 11"/>
        <xdr:cNvSpPr>
          <a:spLocks/>
        </xdr:cNvSpPr>
      </xdr:nvSpPr>
      <xdr:spPr>
        <a:xfrm>
          <a:off x="771525" y="1600200"/>
          <a:ext cx="1362075" cy="276225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ASSESSMENT</a:t>
          </a:r>
        </a:p>
      </xdr:txBody>
    </xdr:sp>
    <xdr:clientData/>
  </xdr:twoCellAnchor>
  <xdr:twoCellAnchor>
    <xdr:from>
      <xdr:col>3</xdr:col>
      <xdr:colOff>552450</xdr:colOff>
      <xdr:row>8</xdr:row>
      <xdr:rowOff>57150</xdr:rowOff>
    </xdr:from>
    <xdr:to>
      <xdr:col>3</xdr:col>
      <xdr:colOff>1895475</xdr:colOff>
      <xdr:row>9</xdr:row>
      <xdr:rowOff>142875</xdr:rowOff>
    </xdr:to>
    <xdr:sp>
      <xdr:nvSpPr>
        <xdr:cNvPr id="7" name="Rounded Rectangle 12">
          <a:hlinkClick r:id="rId6"/>
        </xdr:cNvPr>
        <xdr:cNvSpPr>
          <a:spLocks/>
        </xdr:cNvSpPr>
      </xdr:nvSpPr>
      <xdr:spPr>
        <a:xfrm>
          <a:off x="3209925" y="1609725"/>
          <a:ext cx="1343025" cy="26670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RESULT</a:t>
          </a:r>
        </a:p>
      </xdr:txBody>
    </xdr:sp>
    <xdr:clientData/>
  </xdr:twoCellAnchor>
  <xdr:twoCellAnchor>
    <xdr:from>
      <xdr:col>2</xdr:col>
      <xdr:colOff>190500</xdr:colOff>
      <xdr:row>4</xdr:row>
      <xdr:rowOff>104775</xdr:rowOff>
    </xdr:from>
    <xdr:to>
      <xdr:col>2</xdr:col>
      <xdr:colOff>1543050</xdr:colOff>
      <xdr:row>6</xdr:row>
      <xdr:rowOff>0</xdr:rowOff>
    </xdr:to>
    <xdr:sp>
      <xdr:nvSpPr>
        <xdr:cNvPr id="8" name="Rounded Rectangle 13">
          <a:hlinkClick r:id="rId7"/>
        </xdr:cNvPr>
        <xdr:cNvSpPr>
          <a:spLocks/>
        </xdr:cNvSpPr>
      </xdr:nvSpPr>
      <xdr:spPr>
        <a:xfrm>
          <a:off x="771525" y="933450"/>
          <a:ext cx="1352550" cy="257175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RULES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8</xdr:row>
      <xdr:rowOff>47625</xdr:rowOff>
    </xdr:from>
    <xdr:to>
      <xdr:col>3</xdr:col>
      <xdr:colOff>1295400</xdr:colOff>
      <xdr:row>9</xdr:row>
      <xdr:rowOff>123825</xdr:rowOff>
    </xdr:to>
    <xdr:sp>
      <xdr:nvSpPr>
        <xdr:cNvPr id="1" name="Rounded Rectangle 5">
          <a:hlinkClick r:id="rId1"/>
        </xdr:cNvPr>
        <xdr:cNvSpPr>
          <a:spLocks/>
        </xdr:cNvSpPr>
      </xdr:nvSpPr>
      <xdr:spPr>
        <a:xfrm>
          <a:off x="4381500" y="1666875"/>
          <a:ext cx="1190625" cy="26670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MASTERLIST</a:t>
          </a:r>
        </a:p>
      </xdr:txBody>
    </xdr:sp>
    <xdr:clientData/>
  </xdr:twoCellAnchor>
  <xdr:twoCellAnchor>
    <xdr:from>
      <xdr:col>2</xdr:col>
      <xdr:colOff>1323975</xdr:colOff>
      <xdr:row>4</xdr:row>
      <xdr:rowOff>85725</xdr:rowOff>
    </xdr:from>
    <xdr:to>
      <xdr:col>2</xdr:col>
      <xdr:colOff>2457450</xdr:colOff>
      <xdr:row>5</xdr:row>
      <xdr:rowOff>161925</xdr:rowOff>
    </xdr:to>
    <xdr:sp>
      <xdr:nvSpPr>
        <xdr:cNvPr id="2" name="Rounded Rectangle 9">
          <a:hlinkClick r:id="rId2"/>
        </xdr:cNvPr>
        <xdr:cNvSpPr>
          <a:spLocks/>
        </xdr:cNvSpPr>
      </xdr:nvSpPr>
      <xdr:spPr>
        <a:xfrm>
          <a:off x="2447925" y="942975"/>
          <a:ext cx="1133475" cy="26670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MAIN</a:t>
          </a:r>
        </a:p>
      </xdr:txBody>
    </xdr:sp>
    <xdr:clientData/>
  </xdr:twoCellAnchor>
  <xdr:twoCellAnchor>
    <xdr:from>
      <xdr:col>3</xdr:col>
      <xdr:colOff>66675</xdr:colOff>
      <xdr:row>4</xdr:row>
      <xdr:rowOff>85725</xdr:rowOff>
    </xdr:from>
    <xdr:to>
      <xdr:col>3</xdr:col>
      <xdr:colOff>1323975</xdr:colOff>
      <xdr:row>6</xdr:row>
      <xdr:rowOff>180975</xdr:rowOff>
    </xdr:to>
    <xdr:sp>
      <xdr:nvSpPr>
        <xdr:cNvPr id="3" name="Rounded Rectangle 10">
          <a:hlinkClick r:id="rId3"/>
        </xdr:cNvPr>
        <xdr:cNvSpPr>
          <a:spLocks/>
        </xdr:cNvSpPr>
      </xdr:nvSpPr>
      <xdr:spPr>
        <a:xfrm>
          <a:off x="4343400" y="942975"/>
          <a:ext cx="1257300" cy="47625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GENERAL</a:t>
          </a:r>
          <a:r>
            <a:rPr lang="en-US" cap="none" sz="1100" b="1" i="0" u="none" baseline="0">
              <a:solidFill>
                <a:srgbClr val="FFFFFF"/>
              </a:solidFill>
            </a:rPr>
            <a:t> RAW DATA</a:t>
          </a:r>
        </a:p>
      </xdr:txBody>
    </xdr:sp>
    <xdr:clientData/>
  </xdr:twoCellAnchor>
  <xdr:twoCellAnchor>
    <xdr:from>
      <xdr:col>4</xdr:col>
      <xdr:colOff>400050</xdr:colOff>
      <xdr:row>8</xdr:row>
      <xdr:rowOff>57150</xdr:rowOff>
    </xdr:from>
    <xdr:to>
      <xdr:col>4</xdr:col>
      <xdr:colOff>1733550</xdr:colOff>
      <xdr:row>9</xdr:row>
      <xdr:rowOff>152400</xdr:rowOff>
    </xdr:to>
    <xdr:sp>
      <xdr:nvSpPr>
        <xdr:cNvPr id="4" name="Rounded Rectangle 11">
          <a:hlinkClick r:id="rId4"/>
        </xdr:cNvPr>
        <xdr:cNvSpPr>
          <a:spLocks/>
        </xdr:cNvSpPr>
      </xdr:nvSpPr>
      <xdr:spPr>
        <a:xfrm>
          <a:off x="6429375" y="1676400"/>
          <a:ext cx="1333500" cy="28575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GLOSSARY</a:t>
          </a:r>
        </a:p>
      </xdr:txBody>
    </xdr:sp>
    <xdr:clientData/>
  </xdr:twoCellAnchor>
  <xdr:twoCellAnchor>
    <xdr:from>
      <xdr:col>4</xdr:col>
      <xdr:colOff>428625</xdr:colOff>
      <xdr:row>4</xdr:row>
      <xdr:rowOff>85725</xdr:rowOff>
    </xdr:from>
    <xdr:to>
      <xdr:col>4</xdr:col>
      <xdr:colOff>1666875</xdr:colOff>
      <xdr:row>5</xdr:row>
      <xdr:rowOff>161925</xdr:rowOff>
    </xdr:to>
    <xdr:sp>
      <xdr:nvSpPr>
        <xdr:cNvPr id="5" name="Rounded Rectangle 12">
          <a:hlinkClick r:id="rId5"/>
        </xdr:cNvPr>
        <xdr:cNvSpPr>
          <a:spLocks/>
        </xdr:cNvSpPr>
      </xdr:nvSpPr>
      <xdr:spPr>
        <a:xfrm>
          <a:off x="6457950" y="942975"/>
          <a:ext cx="1238250" cy="26670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RAW DATA</a:t>
          </a:r>
        </a:p>
      </xdr:txBody>
    </xdr:sp>
    <xdr:clientData/>
  </xdr:twoCellAnchor>
  <xdr:twoCellAnchor>
    <xdr:from>
      <xdr:col>1</xdr:col>
      <xdr:colOff>257175</xdr:colOff>
      <xdr:row>8</xdr:row>
      <xdr:rowOff>28575</xdr:rowOff>
    </xdr:from>
    <xdr:to>
      <xdr:col>2</xdr:col>
      <xdr:colOff>561975</xdr:colOff>
      <xdr:row>9</xdr:row>
      <xdr:rowOff>133350</xdr:rowOff>
    </xdr:to>
    <xdr:sp>
      <xdr:nvSpPr>
        <xdr:cNvPr id="6" name="Rounded Rectangle 13">
          <a:hlinkClick r:id="rId6"/>
        </xdr:cNvPr>
        <xdr:cNvSpPr>
          <a:spLocks/>
        </xdr:cNvSpPr>
      </xdr:nvSpPr>
      <xdr:spPr>
        <a:xfrm>
          <a:off x="457200" y="1647825"/>
          <a:ext cx="1228725" cy="295275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ASSESSMENT</a:t>
          </a:r>
        </a:p>
      </xdr:txBody>
    </xdr:sp>
    <xdr:clientData/>
  </xdr:twoCellAnchor>
  <xdr:twoCellAnchor>
    <xdr:from>
      <xdr:col>2</xdr:col>
      <xdr:colOff>1362075</xdr:colOff>
      <xdr:row>8</xdr:row>
      <xdr:rowOff>28575</xdr:rowOff>
    </xdr:from>
    <xdr:to>
      <xdr:col>2</xdr:col>
      <xdr:colOff>2533650</xdr:colOff>
      <xdr:row>9</xdr:row>
      <xdr:rowOff>123825</xdr:rowOff>
    </xdr:to>
    <xdr:sp>
      <xdr:nvSpPr>
        <xdr:cNvPr id="7" name="Rounded Rectangle 14"/>
        <xdr:cNvSpPr>
          <a:spLocks/>
        </xdr:cNvSpPr>
      </xdr:nvSpPr>
      <xdr:spPr>
        <a:xfrm>
          <a:off x="2486025" y="1647825"/>
          <a:ext cx="1171575" cy="28575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RESULT</a:t>
          </a:r>
        </a:p>
      </xdr:txBody>
    </xdr:sp>
    <xdr:clientData/>
  </xdr:twoCellAnchor>
  <xdr:twoCellAnchor>
    <xdr:from>
      <xdr:col>1</xdr:col>
      <xdr:colOff>266700</xdr:colOff>
      <xdr:row>4</xdr:row>
      <xdr:rowOff>85725</xdr:rowOff>
    </xdr:from>
    <xdr:to>
      <xdr:col>2</xdr:col>
      <xdr:colOff>533400</xdr:colOff>
      <xdr:row>5</xdr:row>
      <xdr:rowOff>161925</xdr:rowOff>
    </xdr:to>
    <xdr:sp>
      <xdr:nvSpPr>
        <xdr:cNvPr id="8" name="Rounded Rectangle 15">
          <a:hlinkClick r:id="rId7"/>
        </xdr:cNvPr>
        <xdr:cNvSpPr>
          <a:spLocks/>
        </xdr:cNvSpPr>
      </xdr:nvSpPr>
      <xdr:spPr>
        <a:xfrm>
          <a:off x="466725" y="942975"/>
          <a:ext cx="1190625" cy="26670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RULES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5</xdr:row>
      <xdr:rowOff>142875</xdr:rowOff>
    </xdr:from>
    <xdr:to>
      <xdr:col>5</xdr:col>
      <xdr:colOff>742950</xdr:colOff>
      <xdr:row>9</xdr:row>
      <xdr:rowOff>57150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4410075" y="1171575"/>
          <a:ext cx="2181225" cy="676275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MAIN</a:t>
          </a:r>
        </a:p>
      </xdr:txBody>
    </xdr:sp>
    <xdr:clientData/>
  </xdr:twoCellAnchor>
  <xdr:twoCellAnchor>
    <xdr:from>
      <xdr:col>6</xdr:col>
      <xdr:colOff>666750</xdr:colOff>
      <xdr:row>5</xdr:row>
      <xdr:rowOff>123825</xdr:rowOff>
    </xdr:from>
    <xdr:to>
      <xdr:col>8</xdr:col>
      <xdr:colOff>342900</xdr:colOff>
      <xdr:row>9</xdr:row>
      <xdr:rowOff>9525</xdr:rowOff>
    </xdr:to>
    <xdr:sp>
      <xdr:nvSpPr>
        <xdr:cNvPr id="2" name="Rounded Rectangle 2">
          <a:hlinkClick r:id="rId2"/>
        </xdr:cNvPr>
        <xdr:cNvSpPr>
          <a:spLocks/>
        </xdr:cNvSpPr>
      </xdr:nvSpPr>
      <xdr:spPr>
        <a:xfrm>
          <a:off x="7877175" y="1152525"/>
          <a:ext cx="2486025" cy="64770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GENERAL</a:t>
          </a:r>
          <a:r>
            <a:rPr lang="en-US" cap="none" sz="1400" b="1" i="0" u="none" baseline="0">
              <a:solidFill>
                <a:srgbClr val="FFFFFF"/>
              </a:solidFill>
            </a:rPr>
            <a:t> RAW DATA</a:t>
          </a:r>
        </a:p>
      </xdr:txBody>
    </xdr:sp>
    <xdr:clientData/>
  </xdr:twoCellAnchor>
  <xdr:twoCellAnchor>
    <xdr:from>
      <xdr:col>9</xdr:col>
      <xdr:colOff>552450</xdr:colOff>
      <xdr:row>10</xdr:row>
      <xdr:rowOff>57150</xdr:rowOff>
    </xdr:from>
    <xdr:to>
      <xdr:col>11</xdr:col>
      <xdr:colOff>180975</xdr:colOff>
      <xdr:row>13</xdr:row>
      <xdr:rowOff>66675</xdr:rowOff>
    </xdr:to>
    <xdr:sp>
      <xdr:nvSpPr>
        <xdr:cNvPr id="3" name="Rounded Rectangle 3">
          <a:hlinkClick r:id="rId3"/>
        </xdr:cNvPr>
        <xdr:cNvSpPr>
          <a:spLocks/>
        </xdr:cNvSpPr>
      </xdr:nvSpPr>
      <xdr:spPr>
        <a:xfrm>
          <a:off x="11934825" y="2038350"/>
          <a:ext cx="2219325" cy="581025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GLOSSARY</a:t>
          </a:r>
        </a:p>
      </xdr:txBody>
    </xdr:sp>
    <xdr:clientData/>
  </xdr:twoCellAnchor>
  <xdr:twoCellAnchor>
    <xdr:from>
      <xdr:col>9</xdr:col>
      <xdr:colOff>514350</xdr:colOff>
      <xdr:row>5</xdr:row>
      <xdr:rowOff>104775</xdr:rowOff>
    </xdr:from>
    <xdr:to>
      <xdr:col>11</xdr:col>
      <xdr:colOff>123825</xdr:colOff>
      <xdr:row>8</xdr:row>
      <xdr:rowOff>180975</xdr:rowOff>
    </xdr:to>
    <xdr:sp>
      <xdr:nvSpPr>
        <xdr:cNvPr id="4" name="Rounded Rectangle 4">
          <a:hlinkClick r:id="rId4"/>
        </xdr:cNvPr>
        <xdr:cNvSpPr>
          <a:spLocks/>
        </xdr:cNvSpPr>
      </xdr:nvSpPr>
      <xdr:spPr>
        <a:xfrm>
          <a:off x="11896725" y="1133475"/>
          <a:ext cx="2200275" cy="64770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RAW DATA</a:t>
          </a:r>
        </a:p>
      </xdr:txBody>
    </xdr:sp>
    <xdr:clientData/>
  </xdr:twoCellAnchor>
  <xdr:twoCellAnchor>
    <xdr:from>
      <xdr:col>6</xdr:col>
      <xdr:colOff>1019175</xdr:colOff>
      <xdr:row>10</xdr:row>
      <xdr:rowOff>9525</xdr:rowOff>
    </xdr:from>
    <xdr:to>
      <xdr:col>8</xdr:col>
      <xdr:colOff>342900</xdr:colOff>
      <xdr:row>13</xdr:row>
      <xdr:rowOff>57150</xdr:rowOff>
    </xdr:to>
    <xdr:sp>
      <xdr:nvSpPr>
        <xdr:cNvPr id="5" name="Rounded Rectangle 5"/>
        <xdr:cNvSpPr>
          <a:spLocks/>
        </xdr:cNvSpPr>
      </xdr:nvSpPr>
      <xdr:spPr>
        <a:xfrm>
          <a:off x="8229600" y="1990725"/>
          <a:ext cx="2133600" cy="619125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MASTERLIST</a:t>
          </a:r>
        </a:p>
      </xdr:txBody>
    </xdr:sp>
    <xdr:clientData/>
  </xdr:twoCellAnchor>
  <xdr:twoCellAnchor>
    <xdr:from>
      <xdr:col>2</xdr:col>
      <xdr:colOff>28575</xdr:colOff>
      <xdr:row>9</xdr:row>
      <xdr:rowOff>190500</xdr:rowOff>
    </xdr:from>
    <xdr:to>
      <xdr:col>3</xdr:col>
      <xdr:colOff>85725</xdr:colOff>
      <xdr:row>13</xdr:row>
      <xdr:rowOff>0</xdr:rowOff>
    </xdr:to>
    <xdr:sp>
      <xdr:nvSpPr>
        <xdr:cNvPr id="6" name="Rounded Rectangle 6">
          <a:hlinkClick r:id="rId5"/>
        </xdr:cNvPr>
        <xdr:cNvSpPr>
          <a:spLocks/>
        </xdr:cNvSpPr>
      </xdr:nvSpPr>
      <xdr:spPr>
        <a:xfrm>
          <a:off x="619125" y="1981200"/>
          <a:ext cx="2152650" cy="57150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ASSESSMENT</a:t>
          </a:r>
        </a:p>
      </xdr:txBody>
    </xdr:sp>
    <xdr:clientData/>
  </xdr:twoCellAnchor>
  <xdr:twoCellAnchor>
    <xdr:from>
      <xdr:col>4</xdr:col>
      <xdr:colOff>47625</xdr:colOff>
      <xdr:row>10</xdr:row>
      <xdr:rowOff>19050</xdr:rowOff>
    </xdr:from>
    <xdr:to>
      <xdr:col>5</xdr:col>
      <xdr:colOff>695325</xdr:colOff>
      <xdr:row>13</xdr:row>
      <xdr:rowOff>85725</xdr:rowOff>
    </xdr:to>
    <xdr:sp>
      <xdr:nvSpPr>
        <xdr:cNvPr id="7" name="Rounded Rectangle 7">
          <a:hlinkClick r:id="rId6"/>
        </xdr:cNvPr>
        <xdr:cNvSpPr>
          <a:spLocks/>
        </xdr:cNvSpPr>
      </xdr:nvSpPr>
      <xdr:spPr>
        <a:xfrm>
          <a:off x="4381500" y="2000250"/>
          <a:ext cx="2162175" cy="638175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RESULT</a:t>
          </a:r>
        </a:p>
      </xdr:txBody>
    </xdr:sp>
    <xdr:clientData/>
  </xdr:twoCellAnchor>
  <xdr:twoCellAnchor>
    <xdr:from>
      <xdr:col>2</xdr:col>
      <xdr:colOff>57150</xdr:colOff>
      <xdr:row>6</xdr:row>
      <xdr:rowOff>0</xdr:rowOff>
    </xdr:from>
    <xdr:to>
      <xdr:col>3</xdr:col>
      <xdr:colOff>85725</xdr:colOff>
      <xdr:row>9</xdr:row>
      <xdr:rowOff>57150</xdr:rowOff>
    </xdr:to>
    <xdr:sp>
      <xdr:nvSpPr>
        <xdr:cNvPr id="8" name="Rounded Rectangle 8">
          <a:hlinkClick r:id="rId7"/>
        </xdr:cNvPr>
        <xdr:cNvSpPr>
          <a:spLocks/>
        </xdr:cNvSpPr>
      </xdr:nvSpPr>
      <xdr:spPr>
        <a:xfrm>
          <a:off x="647700" y="1219200"/>
          <a:ext cx="2124075" cy="62865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RULES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6</xdr:row>
      <xdr:rowOff>0</xdr:rowOff>
    </xdr:from>
    <xdr:to>
      <xdr:col>7</xdr:col>
      <xdr:colOff>542925</xdr:colOff>
      <xdr:row>7</xdr:row>
      <xdr:rowOff>104775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2809875" y="1266825"/>
          <a:ext cx="1323975" cy="295275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MAIN</a:t>
          </a:r>
        </a:p>
      </xdr:txBody>
    </xdr:sp>
    <xdr:clientData/>
  </xdr:twoCellAnchor>
  <xdr:twoCellAnchor>
    <xdr:from>
      <xdr:col>9</xdr:col>
      <xdr:colOff>104775</xdr:colOff>
      <xdr:row>5</xdr:row>
      <xdr:rowOff>171450</xdr:rowOff>
    </xdr:from>
    <xdr:to>
      <xdr:col>11</xdr:col>
      <xdr:colOff>266700</xdr:colOff>
      <xdr:row>8</xdr:row>
      <xdr:rowOff>85725</xdr:rowOff>
    </xdr:to>
    <xdr:sp>
      <xdr:nvSpPr>
        <xdr:cNvPr id="2" name="Rounded Rectangle 2">
          <a:hlinkClick r:id="rId2"/>
        </xdr:cNvPr>
        <xdr:cNvSpPr>
          <a:spLocks/>
        </xdr:cNvSpPr>
      </xdr:nvSpPr>
      <xdr:spPr>
        <a:xfrm>
          <a:off x="4876800" y="1247775"/>
          <a:ext cx="1343025" cy="485775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GENERAL</a:t>
          </a:r>
          <a:r>
            <a:rPr lang="en-US" cap="none" sz="1100" b="1" i="0" u="none" baseline="0">
              <a:solidFill>
                <a:srgbClr val="FFFFFF"/>
              </a:solidFill>
            </a:rPr>
            <a:t> RAW DATA</a:t>
          </a:r>
        </a:p>
      </xdr:txBody>
    </xdr:sp>
    <xdr:clientData/>
  </xdr:twoCellAnchor>
  <xdr:twoCellAnchor>
    <xdr:from>
      <xdr:col>12</xdr:col>
      <xdr:colOff>304800</xdr:colOff>
      <xdr:row>9</xdr:row>
      <xdr:rowOff>104775</xdr:rowOff>
    </xdr:from>
    <xdr:to>
      <xdr:col>14</xdr:col>
      <xdr:colOff>485775</xdr:colOff>
      <xdr:row>11</xdr:row>
      <xdr:rowOff>0</xdr:rowOff>
    </xdr:to>
    <xdr:sp>
      <xdr:nvSpPr>
        <xdr:cNvPr id="3" name="Rounded Rectangle 3"/>
        <xdr:cNvSpPr>
          <a:spLocks/>
        </xdr:cNvSpPr>
      </xdr:nvSpPr>
      <xdr:spPr>
        <a:xfrm>
          <a:off x="6848475" y="1943100"/>
          <a:ext cx="1362075" cy="276225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GLOSSARY</a:t>
          </a:r>
        </a:p>
      </xdr:txBody>
    </xdr:sp>
    <xdr:clientData/>
  </xdr:twoCellAnchor>
  <xdr:twoCellAnchor>
    <xdr:from>
      <xdr:col>12</xdr:col>
      <xdr:colOff>323850</xdr:colOff>
      <xdr:row>6</xdr:row>
      <xdr:rowOff>0</xdr:rowOff>
    </xdr:from>
    <xdr:to>
      <xdr:col>14</xdr:col>
      <xdr:colOff>485775</xdr:colOff>
      <xdr:row>7</xdr:row>
      <xdr:rowOff>95250</xdr:rowOff>
    </xdr:to>
    <xdr:sp>
      <xdr:nvSpPr>
        <xdr:cNvPr id="4" name="Rounded Rectangle 4">
          <a:hlinkClick r:id="rId3"/>
        </xdr:cNvPr>
        <xdr:cNvSpPr>
          <a:spLocks/>
        </xdr:cNvSpPr>
      </xdr:nvSpPr>
      <xdr:spPr>
        <a:xfrm>
          <a:off x="6867525" y="1266825"/>
          <a:ext cx="1343025" cy="28575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RAW DATA</a:t>
          </a:r>
        </a:p>
      </xdr:txBody>
    </xdr:sp>
    <xdr:clientData/>
  </xdr:twoCellAnchor>
  <xdr:twoCellAnchor>
    <xdr:from>
      <xdr:col>9</xdr:col>
      <xdr:colOff>133350</xdr:colOff>
      <xdr:row>9</xdr:row>
      <xdr:rowOff>104775</xdr:rowOff>
    </xdr:from>
    <xdr:to>
      <xdr:col>11</xdr:col>
      <xdr:colOff>285750</xdr:colOff>
      <xdr:row>11</xdr:row>
      <xdr:rowOff>0</xdr:rowOff>
    </xdr:to>
    <xdr:sp>
      <xdr:nvSpPr>
        <xdr:cNvPr id="5" name="Rounded Rectangle 5">
          <a:hlinkClick r:id="rId4"/>
        </xdr:cNvPr>
        <xdr:cNvSpPr>
          <a:spLocks/>
        </xdr:cNvSpPr>
      </xdr:nvSpPr>
      <xdr:spPr>
        <a:xfrm>
          <a:off x="4905375" y="1943100"/>
          <a:ext cx="1333500" cy="276225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MASTERLIST</a:t>
          </a:r>
        </a:p>
      </xdr:txBody>
    </xdr:sp>
    <xdr:clientData/>
  </xdr:twoCellAnchor>
  <xdr:twoCellAnchor>
    <xdr:from>
      <xdr:col>2</xdr:col>
      <xdr:colOff>0</xdr:colOff>
      <xdr:row>9</xdr:row>
      <xdr:rowOff>142875</xdr:rowOff>
    </xdr:from>
    <xdr:to>
      <xdr:col>4</xdr:col>
      <xdr:colOff>123825</xdr:colOff>
      <xdr:row>11</xdr:row>
      <xdr:rowOff>28575</xdr:rowOff>
    </xdr:to>
    <xdr:sp>
      <xdr:nvSpPr>
        <xdr:cNvPr id="6" name="Rounded Rectangle 6">
          <a:hlinkClick r:id="rId5"/>
        </xdr:cNvPr>
        <xdr:cNvSpPr>
          <a:spLocks/>
        </xdr:cNvSpPr>
      </xdr:nvSpPr>
      <xdr:spPr>
        <a:xfrm>
          <a:off x="476250" y="1981200"/>
          <a:ext cx="1466850" cy="26670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ASSESSMENT</a:t>
          </a:r>
        </a:p>
      </xdr:txBody>
    </xdr:sp>
    <xdr:clientData/>
  </xdr:twoCellAnchor>
  <xdr:twoCellAnchor>
    <xdr:from>
      <xdr:col>5</xdr:col>
      <xdr:colOff>400050</xdr:colOff>
      <xdr:row>9</xdr:row>
      <xdr:rowOff>95250</xdr:rowOff>
    </xdr:from>
    <xdr:to>
      <xdr:col>7</xdr:col>
      <xdr:colOff>533400</xdr:colOff>
      <xdr:row>10</xdr:row>
      <xdr:rowOff>180975</xdr:rowOff>
    </xdr:to>
    <xdr:sp>
      <xdr:nvSpPr>
        <xdr:cNvPr id="7" name="Rounded Rectangle 7">
          <a:hlinkClick r:id="rId6"/>
        </xdr:cNvPr>
        <xdr:cNvSpPr>
          <a:spLocks/>
        </xdr:cNvSpPr>
      </xdr:nvSpPr>
      <xdr:spPr>
        <a:xfrm>
          <a:off x="2809875" y="1933575"/>
          <a:ext cx="1314450" cy="276225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RESULT</a:t>
          </a:r>
        </a:p>
      </xdr:txBody>
    </xdr:sp>
    <xdr:clientData/>
  </xdr:twoCellAnchor>
  <xdr:twoCellAnchor>
    <xdr:from>
      <xdr:col>2</xdr:col>
      <xdr:colOff>9525</xdr:colOff>
      <xdr:row>6</xdr:row>
      <xdr:rowOff>0</xdr:rowOff>
    </xdr:from>
    <xdr:to>
      <xdr:col>4</xdr:col>
      <xdr:colOff>133350</xdr:colOff>
      <xdr:row>7</xdr:row>
      <xdr:rowOff>95250</xdr:rowOff>
    </xdr:to>
    <xdr:sp>
      <xdr:nvSpPr>
        <xdr:cNvPr id="8" name="Rounded Rectangle 8">
          <a:hlinkClick r:id="rId7"/>
        </xdr:cNvPr>
        <xdr:cNvSpPr>
          <a:spLocks/>
        </xdr:cNvSpPr>
      </xdr:nvSpPr>
      <xdr:spPr>
        <a:xfrm>
          <a:off x="485775" y="1266825"/>
          <a:ext cx="1466850" cy="285750"/>
        </a:xfrm>
        <a:prstGeom prst="roundRect">
          <a:avLst/>
        </a:prstGeom>
        <a:solidFill>
          <a:srgbClr val="9900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RULES</a:t>
          </a:r>
        </a:p>
      </xdr:txBody>
    </xdr:sp>
    <xdr:clientData/>
  </xdr:twoCellAnchor>
  <xdr:twoCellAnchor>
    <xdr:from>
      <xdr:col>4</xdr:col>
      <xdr:colOff>123825</xdr:colOff>
      <xdr:row>21</xdr:row>
      <xdr:rowOff>123825</xdr:rowOff>
    </xdr:from>
    <xdr:to>
      <xdr:col>11</xdr:col>
      <xdr:colOff>581025</xdr:colOff>
      <xdr:row>30</xdr:row>
      <xdr:rowOff>57150</xdr:rowOff>
    </xdr:to>
    <xdr:sp>
      <xdr:nvSpPr>
        <xdr:cNvPr id="9" name="Rounded Rectangle 9">
          <a:hlinkClick r:id="rId8"/>
        </xdr:cNvPr>
        <xdr:cNvSpPr>
          <a:spLocks/>
        </xdr:cNvSpPr>
      </xdr:nvSpPr>
      <xdr:spPr>
        <a:xfrm>
          <a:off x="1943100" y="4467225"/>
          <a:ext cx="4591050" cy="1647825"/>
        </a:xfrm>
        <a:prstGeom prst="roundRect">
          <a:avLst/>
        </a:prstGeom>
        <a:gradFill rotWithShape="1">
          <a:gsLst>
            <a:gs pos="0">
              <a:srgbClr val="34B3D6"/>
            </a:gs>
            <a:gs pos="20000">
              <a:srgbClr val="36B1D2"/>
            </a:gs>
            <a:gs pos="100000">
              <a:srgbClr val="2787A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MALAYSIAN RESEARCH &amp; DEVELOPMENT CLASSIFICATION SYSTEM (MRDCS) 
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6</a:t>
          </a:r>
          <a:r>
            <a:rPr lang="en-US" cap="none" sz="1600" b="0" i="0" u="none" baseline="30000">
              <a:solidFill>
                <a:srgbClr val="FFFFFF"/>
              </a:solidFill>
            </a:rPr>
            <a:t>TH</a:t>
          </a:r>
          <a:r>
            <a:rPr lang="en-US" cap="none" sz="1600" b="0" i="0" u="none" baseline="0">
              <a:solidFill>
                <a:srgbClr val="FFFFFF"/>
              </a:solidFill>
            </a:rPr>
            <a:t> EDITION 
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( Click Here)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E\ASSESSMENT%20INSTRUMENT%20HICoE\Instrument%20R&amp;I\HICoE%20R&amp;I%20Instrument\HICoE%20R&amp;I%20Assessment%20Instrument%208Feb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arat"/>
      <sheetName val="General Raw Data"/>
      <sheetName val="Raw Data Section A - G"/>
      <sheetName val="Assessment"/>
      <sheetName val="Result"/>
      <sheetName val="Masterlist"/>
      <sheetName val="Glossary"/>
    </sheetNames>
    <sheetDataSet>
      <sheetData sheetId="1">
        <row r="9">
          <cell r="D9" t="str">
            <v>Y</v>
          </cell>
        </row>
      </sheetData>
      <sheetData sheetId="4">
        <row r="7">
          <cell r="D7">
            <v>25</v>
          </cell>
        </row>
        <row r="8">
          <cell r="D8">
            <v>25</v>
          </cell>
        </row>
        <row r="9">
          <cell r="D9">
            <v>15</v>
          </cell>
        </row>
        <row r="10">
          <cell r="D10">
            <v>10</v>
          </cell>
        </row>
        <row r="11">
          <cell r="D11">
            <v>5</v>
          </cell>
        </row>
        <row r="12">
          <cell r="D12">
            <v>15</v>
          </cell>
        </row>
        <row r="13">
          <cell r="D13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da@unimap.edu.my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7"/>
  <sheetViews>
    <sheetView zoomScalePageLayoutView="0" workbookViewId="0" topLeftCell="A1">
      <selection activeCell="E76" sqref="E76:H76"/>
    </sheetView>
  </sheetViews>
  <sheetFormatPr defaultColWidth="8.8515625" defaultRowHeight="15"/>
  <cols>
    <col min="1" max="1" width="2.8515625" style="0" customWidth="1"/>
    <col min="2" max="2" width="20.421875" style="0" customWidth="1"/>
    <col min="3" max="3" width="6.140625" style="0" customWidth="1"/>
    <col min="4" max="4" width="20.421875" style="0" customWidth="1"/>
    <col min="5" max="5" width="6.140625" style="0" customWidth="1"/>
    <col min="6" max="6" width="20.421875" style="0" customWidth="1"/>
    <col min="7" max="7" width="6.140625" style="0" customWidth="1"/>
    <col min="8" max="8" width="20.421875" style="0" customWidth="1"/>
    <col min="9" max="9" width="6.140625" style="0" customWidth="1"/>
    <col min="10" max="10" width="2.140625" style="0" customWidth="1"/>
  </cols>
  <sheetData>
    <row r="1" spans="1:11" ht="15.75" thickBo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9.5" customHeight="1">
      <c r="A2" s="84"/>
      <c r="B2" s="708" t="s">
        <v>777</v>
      </c>
      <c r="C2" s="709"/>
      <c r="D2" s="709"/>
      <c r="E2" s="709"/>
      <c r="F2" s="709"/>
      <c r="G2" s="709"/>
      <c r="H2" s="709"/>
      <c r="I2" s="710"/>
      <c r="J2" s="84"/>
      <c r="K2" s="84"/>
    </row>
    <row r="3" spans="1:11" ht="19.5" customHeight="1" thickBot="1">
      <c r="A3" s="84"/>
      <c r="B3" s="718" t="s">
        <v>778</v>
      </c>
      <c r="C3" s="719"/>
      <c r="D3" s="719"/>
      <c r="E3" s="719"/>
      <c r="F3" s="719"/>
      <c r="G3" s="719"/>
      <c r="H3" s="719"/>
      <c r="I3" s="720"/>
      <c r="J3" s="84"/>
      <c r="K3" s="84"/>
    </row>
    <row r="4" spans="1:11" ht="15">
      <c r="A4" s="496"/>
      <c r="B4" s="493"/>
      <c r="C4" s="493"/>
      <c r="D4" s="493"/>
      <c r="E4" s="493"/>
      <c r="F4" s="493"/>
      <c r="G4" s="493"/>
      <c r="H4" s="493"/>
      <c r="I4" s="497"/>
      <c r="J4" s="84"/>
      <c r="K4" s="84"/>
    </row>
    <row r="5" spans="1:11" ht="15">
      <c r="A5" s="496"/>
      <c r="B5" s="494"/>
      <c r="C5" s="494"/>
      <c r="D5" s="494"/>
      <c r="E5" s="494"/>
      <c r="F5" s="494"/>
      <c r="G5" s="494"/>
      <c r="H5" s="494"/>
      <c r="I5" s="498"/>
      <c r="J5" s="492"/>
      <c r="K5" s="84"/>
    </row>
    <row r="6" spans="1:11" ht="15">
      <c r="A6" s="496"/>
      <c r="B6" s="494"/>
      <c r="C6" s="494"/>
      <c r="D6" s="494"/>
      <c r="E6" s="494"/>
      <c r="F6" s="494"/>
      <c r="G6" s="494"/>
      <c r="H6" s="494"/>
      <c r="I6" s="498"/>
      <c r="J6" s="492"/>
      <c r="K6" s="84"/>
    </row>
    <row r="7" spans="1:11" ht="15">
      <c r="A7" s="496"/>
      <c r="B7" s="494"/>
      <c r="C7" s="494"/>
      <c r="D7" s="494"/>
      <c r="E7" s="494"/>
      <c r="F7" s="494"/>
      <c r="G7" s="494"/>
      <c r="H7" s="494"/>
      <c r="I7" s="498"/>
      <c r="J7" s="492"/>
      <c r="K7" s="84"/>
    </row>
    <row r="8" spans="1:11" ht="15">
      <c r="A8" s="496"/>
      <c r="B8" s="493"/>
      <c r="C8" s="493"/>
      <c r="D8" s="493"/>
      <c r="E8" s="493"/>
      <c r="F8" s="493"/>
      <c r="G8" s="493"/>
      <c r="H8" s="493"/>
      <c r="I8" s="499"/>
      <c r="J8" s="84"/>
      <c r="K8" s="84"/>
    </row>
    <row r="9" spans="1:11" ht="15">
      <c r="A9" s="496"/>
      <c r="B9" s="493"/>
      <c r="C9" s="493"/>
      <c r="D9" s="493"/>
      <c r="E9" s="493"/>
      <c r="F9" s="493"/>
      <c r="G9" s="493"/>
      <c r="H9" s="493"/>
      <c r="I9" s="499"/>
      <c r="J9" s="84"/>
      <c r="K9" s="84"/>
    </row>
    <row r="10" spans="1:11" ht="15">
      <c r="A10" s="496"/>
      <c r="B10" s="493"/>
      <c r="C10" s="493"/>
      <c r="D10" s="493"/>
      <c r="E10" s="493"/>
      <c r="F10" s="493"/>
      <c r="G10" s="493"/>
      <c r="H10" s="493"/>
      <c r="I10" s="499"/>
      <c r="J10" s="84"/>
      <c r="K10" s="84"/>
    </row>
    <row r="11" spans="1:11" ht="15.75" thickBot="1">
      <c r="A11" s="496"/>
      <c r="B11" s="495"/>
      <c r="C11" s="495"/>
      <c r="D11" s="495"/>
      <c r="E11" s="495"/>
      <c r="F11" s="495"/>
      <c r="G11" s="495"/>
      <c r="H11" s="495"/>
      <c r="I11" s="500"/>
      <c r="J11" s="84"/>
      <c r="K11" s="84"/>
    </row>
    <row r="12" spans="2:9" ht="15.75" thickTop="1">
      <c r="B12" s="24"/>
      <c r="C12" s="24"/>
      <c r="D12" s="24"/>
      <c r="E12" s="24"/>
      <c r="F12" s="24"/>
      <c r="G12" s="24"/>
      <c r="H12" s="24"/>
      <c r="I12" s="24"/>
    </row>
    <row r="26" ht="15.75" thickBot="1"/>
    <row r="27" spans="2:9" ht="15.75" thickBot="1">
      <c r="B27" s="6"/>
      <c r="C27" s="7"/>
      <c r="D27" s="7"/>
      <c r="E27" s="7"/>
      <c r="F27" s="7"/>
      <c r="G27" s="7"/>
      <c r="H27" s="7"/>
      <c r="I27" s="8"/>
    </row>
    <row r="28" spans="2:9" ht="33" customHeight="1" thickBot="1">
      <c r="B28" s="14" t="s">
        <v>779</v>
      </c>
      <c r="C28" s="4"/>
      <c r="D28" s="4"/>
      <c r="E28" s="721" t="s">
        <v>2519</v>
      </c>
      <c r="F28" s="722"/>
      <c r="G28" s="722"/>
      <c r="H28" s="723"/>
      <c r="I28" s="9"/>
    </row>
    <row r="29" spans="2:9" ht="15">
      <c r="B29" s="15"/>
      <c r="C29" s="4"/>
      <c r="D29" s="4"/>
      <c r="E29" s="4"/>
      <c r="F29" s="4"/>
      <c r="G29" s="4"/>
      <c r="H29" s="4"/>
      <c r="I29" s="9"/>
    </row>
    <row r="30" spans="2:9" ht="15.75" customHeight="1" thickBot="1">
      <c r="B30" s="17" t="s">
        <v>787</v>
      </c>
      <c r="C30" s="4"/>
      <c r="D30" s="4"/>
      <c r="E30" s="4"/>
      <c r="F30" s="4"/>
      <c r="G30" s="4"/>
      <c r="H30" s="4"/>
      <c r="I30" s="9"/>
    </row>
    <row r="31" spans="2:9" s="3" customFormat="1" ht="48.75" customHeight="1" thickBot="1">
      <c r="B31" s="14" t="s">
        <v>780</v>
      </c>
      <c r="C31" s="5"/>
      <c r="D31" s="5"/>
      <c r="E31" s="721" t="s">
        <v>2520</v>
      </c>
      <c r="F31" s="722"/>
      <c r="G31" s="722"/>
      <c r="H31" s="723"/>
      <c r="I31" s="10"/>
    </row>
    <row r="32" spans="2:9" ht="15.75" thickBot="1">
      <c r="B32" s="15"/>
      <c r="C32" s="4"/>
      <c r="D32" s="4"/>
      <c r="E32" s="4"/>
      <c r="F32" s="4"/>
      <c r="G32" s="4"/>
      <c r="H32" s="4"/>
      <c r="I32" s="9"/>
    </row>
    <row r="33" spans="2:9" s="3" customFormat="1" ht="30" customHeight="1" thickBot="1">
      <c r="B33" s="14" t="s">
        <v>781</v>
      </c>
      <c r="C33" s="5"/>
      <c r="D33" s="5"/>
      <c r="E33" s="721" t="s">
        <v>2521</v>
      </c>
      <c r="F33" s="722"/>
      <c r="G33" s="722"/>
      <c r="H33" s="723"/>
      <c r="I33" s="10"/>
    </row>
    <row r="34" spans="2:9" ht="15.75" thickBot="1">
      <c r="B34" s="15"/>
      <c r="C34" s="4"/>
      <c r="D34" s="4"/>
      <c r="E34" s="4"/>
      <c r="F34" s="4"/>
      <c r="G34" s="4"/>
      <c r="H34" s="4"/>
      <c r="I34" s="9"/>
    </row>
    <row r="35" spans="2:9" s="3" customFormat="1" ht="30" customHeight="1" thickBot="1">
      <c r="B35" s="14" t="s">
        <v>782</v>
      </c>
      <c r="C35" s="5"/>
      <c r="D35" s="5"/>
      <c r="E35" s="721" t="s">
        <v>2522</v>
      </c>
      <c r="F35" s="722"/>
      <c r="G35" s="722"/>
      <c r="H35" s="723"/>
      <c r="I35" s="10"/>
    </row>
    <row r="36" spans="2:9" ht="15.75" thickBot="1">
      <c r="B36" s="15"/>
      <c r="C36" s="4"/>
      <c r="D36" s="4"/>
      <c r="E36" s="4"/>
      <c r="F36" s="4"/>
      <c r="G36" s="4"/>
      <c r="H36" s="4"/>
      <c r="I36" s="9"/>
    </row>
    <row r="37" spans="2:9" s="3" customFormat="1" ht="55.5" customHeight="1" thickBot="1">
      <c r="B37" s="14" t="s">
        <v>783</v>
      </c>
      <c r="C37" s="5"/>
      <c r="D37" s="5"/>
      <c r="E37" s="721" t="s">
        <v>2523</v>
      </c>
      <c r="F37" s="722"/>
      <c r="G37" s="722"/>
      <c r="H37" s="723"/>
      <c r="I37" s="10"/>
    </row>
    <row r="38" spans="2:9" ht="15.75" thickBot="1">
      <c r="B38" s="15"/>
      <c r="C38" s="4"/>
      <c r="D38" s="4"/>
      <c r="E38" s="4"/>
      <c r="F38" s="4"/>
      <c r="G38" s="4"/>
      <c r="H38" s="4"/>
      <c r="I38" s="9"/>
    </row>
    <row r="39" spans="2:9" s="3" customFormat="1" ht="30" customHeight="1" thickBot="1">
      <c r="B39" s="14" t="s">
        <v>784</v>
      </c>
      <c r="C39" s="5"/>
      <c r="D39" s="5"/>
      <c r="E39" s="721" t="s">
        <v>2524</v>
      </c>
      <c r="F39" s="722"/>
      <c r="G39" s="722"/>
      <c r="H39" s="723"/>
      <c r="I39" s="10"/>
    </row>
    <row r="40" spans="2:9" ht="15.75" thickBot="1">
      <c r="B40" s="15"/>
      <c r="C40" s="4"/>
      <c r="D40" s="4"/>
      <c r="E40" s="4"/>
      <c r="F40" s="4"/>
      <c r="G40" s="4"/>
      <c r="H40" s="4"/>
      <c r="I40" s="9"/>
    </row>
    <row r="41" spans="2:9" s="3" customFormat="1" ht="30" customHeight="1" thickBot="1">
      <c r="B41" s="14" t="s">
        <v>785</v>
      </c>
      <c r="C41" s="5"/>
      <c r="D41" s="5"/>
      <c r="E41" s="721" t="s">
        <v>2525</v>
      </c>
      <c r="F41" s="722"/>
      <c r="G41" s="722"/>
      <c r="H41" s="723"/>
      <c r="I41" s="10"/>
    </row>
    <row r="42" spans="2:9" ht="15.75" thickBot="1">
      <c r="B42" s="15"/>
      <c r="C42" s="4"/>
      <c r="D42" s="4"/>
      <c r="E42" s="4"/>
      <c r="F42" s="4"/>
      <c r="G42" s="4"/>
      <c r="H42" s="4"/>
      <c r="I42" s="9"/>
    </row>
    <row r="43" spans="2:9" s="3" customFormat="1" ht="30" customHeight="1" thickBot="1">
      <c r="B43" s="14" t="s">
        <v>786</v>
      </c>
      <c r="C43" s="5"/>
      <c r="D43" s="5"/>
      <c r="E43" s="733" t="s">
        <v>2526</v>
      </c>
      <c r="F43" s="722"/>
      <c r="G43" s="722"/>
      <c r="H43" s="723"/>
      <c r="I43" s="10"/>
    </row>
    <row r="44" spans="2:9" s="3" customFormat="1" ht="30" customHeight="1" thickBot="1">
      <c r="B44" s="14"/>
      <c r="C44" s="5"/>
      <c r="D44" s="5"/>
      <c r="E44" s="16"/>
      <c r="F44" s="16"/>
      <c r="G44" s="16"/>
      <c r="H44" s="16"/>
      <c r="I44" s="10"/>
    </row>
    <row r="45" spans="2:9" s="3" customFormat="1" ht="30" customHeight="1" thickBot="1">
      <c r="B45" s="14" t="s">
        <v>766</v>
      </c>
      <c r="C45" s="5"/>
      <c r="D45" s="5"/>
      <c r="E45" s="721" t="s">
        <v>2527</v>
      </c>
      <c r="F45" s="722"/>
      <c r="G45" s="722"/>
      <c r="H45" s="723"/>
      <c r="I45" s="10"/>
    </row>
    <row r="46" spans="2:9" s="3" customFormat="1" ht="30" customHeight="1" thickBot="1">
      <c r="B46" s="14"/>
      <c r="C46" s="5"/>
      <c r="D46" s="5"/>
      <c r="E46" s="16"/>
      <c r="F46" s="16"/>
      <c r="G46" s="16"/>
      <c r="H46" s="16"/>
      <c r="I46" s="10"/>
    </row>
    <row r="47" spans="2:9" s="3" customFormat="1" ht="30" customHeight="1" thickBot="1">
      <c r="B47" s="14" t="s">
        <v>767</v>
      </c>
      <c r="C47" s="5"/>
      <c r="D47" s="5"/>
      <c r="E47" s="721" t="s">
        <v>2528</v>
      </c>
      <c r="F47" s="722"/>
      <c r="G47" s="722"/>
      <c r="H47" s="723"/>
      <c r="I47" s="10"/>
    </row>
    <row r="48" spans="2:9" s="3" customFormat="1" ht="30" customHeight="1" thickBot="1">
      <c r="B48" s="14"/>
      <c r="C48" s="5"/>
      <c r="D48" s="5"/>
      <c r="E48" s="16"/>
      <c r="F48" s="16"/>
      <c r="G48" s="16"/>
      <c r="H48" s="16"/>
      <c r="I48" s="10"/>
    </row>
    <row r="49" spans="2:9" s="3" customFormat="1" ht="30" customHeight="1" thickBot="1">
      <c r="B49" s="14" t="s">
        <v>768</v>
      </c>
      <c r="C49" s="5"/>
      <c r="D49" s="5"/>
      <c r="E49" s="721" t="s">
        <v>2529</v>
      </c>
      <c r="F49" s="722"/>
      <c r="G49" s="722"/>
      <c r="H49" s="723"/>
      <c r="I49" s="10"/>
    </row>
    <row r="50" spans="2:9" s="3" customFormat="1" ht="30" customHeight="1">
      <c r="B50" s="14"/>
      <c r="C50" s="5"/>
      <c r="D50" s="5"/>
      <c r="E50" s="454"/>
      <c r="F50" s="454"/>
      <c r="G50" s="454"/>
      <c r="H50" s="454"/>
      <c r="I50" s="10"/>
    </row>
    <row r="51" spans="2:9" s="3" customFormat="1" ht="16.5" customHeight="1">
      <c r="B51" s="456"/>
      <c r="C51" s="5"/>
      <c r="D51" s="5"/>
      <c r="E51" s="454"/>
      <c r="F51" s="465" t="s">
        <v>772</v>
      </c>
      <c r="G51" s="455"/>
      <c r="H51" s="454"/>
      <c r="I51" s="10"/>
    </row>
    <row r="52" spans="2:9" s="3" customFormat="1" ht="30" customHeight="1" thickBot="1">
      <c r="B52" s="18"/>
      <c r="C52" s="19"/>
      <c r="D52" s="19"/>
      <c r="E52" s="20"/>
      <c r="F52" s="20"/>
      <c r="G52" s="20"/>
      <c r="H52" s="20"/>
      <c r="I52" s="21"/>
    </row>
    <row r="53" spans="2:9" s="3" customFormat="1" ht="30" customHeight="1" thickBot="1">
      <c r="B53" s="14"/>
      <c r="C53" s="5"/>
      <c r="D53" s="5"/>
      <c r="E53" s="16"/>
      <c r="F53" s="16"/>
      <c r="G53" s="16"/>
      <c r="H53" s="16"/>
      <c r="I53" s="10"/>
    </row>
    <row r="54" spans="2:9" s="3" customFormat="1" ht="30" customHeight="1" thickBot="1">
      <c r="B54" s="14" t="s">
        <v>789</v>
      </c>
      <c r="C54" s="5"/>
      <c r="D54" s="5"/>
      <c r="E54" s="451"/>
      <c r="F54" s="713" t="s">
        <v>790</v>
      </c>
      <c r="G54" s="713"/>
      <c r="H54" s="713"/>
      <c r="I54" s="10"/>
    </row>
    <row r="55" spans="2:9" s="3" customFormat="1" ht="30" customHeight="1" thickBot="1">
      <c r="B55" s="14" t="s">
        <v>763</v>
      </c>
      <c r="C55" s="5"/>
      <c r="D55" s="5"/>
      <c r="E55" s="703" t="s">
        <v>2530</v>
      </c>
      <c r="F55" s="713" t="s">
        <v>791</v>
      </c>
      <c r="G55" s="713"/>
      <c r="H55" s="713"/>
      <c r="I55" s="10"/>
    </row>
    <row r="56" spans="2:9" s="3" customFormat="1" ht="30" customHeight="1" thickBot="1">
      <c r="B56" s="14"/>
      <c r="C56" s="5"/>
      <c r="D56" s="5"/>
      <c r="E56" s="703" t="s">
        <v>2530</v>
      </c>
      <c r="F56" s="713" t="s">
        <v>792</v>
      </c>
      <c r="G56" s="713"/>
      <c r="H56" s="713"/>
      <c r="I56" s="10"/>
    </row>
    <row r="57" spans="2:9" s="3" customFormat="1" ht="30" customHeight="1" thickBot="1">
      <c r="B57" s="14"/>
      <c r="C57" s="5"/>
      <c r="D57" s="5"/>
      <c r="E57" s="703" t="s">
        <v>2530</v>
      </c>
      <c r="F57" s="713" t="s">
        <v>793</v>
      </c>
      <c r="G57" s="713"/>
      <c r="H57" s="713"/>
      <c r="I57" s="10"/>
    </row>
    <row r="58" spans="2:9" s="3" customFormat="1" ht="30" customHeight="1" thickBot="1">
      <c r="B58" s="14"/>
      <c r="C58" s="5"/>
      <c r="D58" s="5"/>
      <c r="E58" s="703" t="s">
        <v>2530</v>
      </c>
      <c r="F58" s="713" t="s">
        <v>794</v>
      </c>
      <c r="G58" s="713"/>
      <c r="H58" s="713"/>
      <c r="I58" s="10"/>
    </row>
    <row r="59" spans="2:9" s="3" customFormat="1" ht="30" customHeight="1" thickBot="1">
      <c r="B59" s="14"/>
      <c r="C59" s="5"/>
      <c r="D59" s="5"/>
      <c r="E59" s="452"/>
      <c r="F59" s="713" t="s">
        <v>795</v>
      </c>
      <c r="G59" s="713"/>
      <c r="H59" s="713"/>
      <c r="I59" s="10"/>
    </row>
    <row r="60" spans="2:9" s="3" customFormat="1" ht="30" customHeight="1" thickBot="1">
      <c r="B60" s="14"/>
      <c r="C60" s="5"/>
      <c r="D60" s="5"/>
      <c r="E60" s="452"/>
      <c r="F60" s="713" t="s">
        <v>796</v>
      </c>
      <c r="G60" s="713"/>
      <c r="H60" s="713"/>
      <c r="I60" s="10"/>
    </row>
    <row r="61" spans="2:9" s="3" customFormat="1" ht="30" customHeight="1" thickBot="1">
      <c r="B61" s="14"/>
      <c r="C61" s="5"/>
      <c r="D61" s="5"/>
      <c r="E61" s="703" t="s">
        <v>2530</v>
      </c>
      <c r="F61" s="713" t="s">
        <v>797</v>
      </c>
      <c r="G61" s="713"/>
      <c r="H61" s="713"/>
      <c r="I61" s="10"/>
    </row>
    <row r="62" spans="2:9" s="3" customFormat="1" ht="30" customHeight="1" thickBot="1">
      <c r="B62" s="14"/>
      <c r="C62" s="5"/>
      <c r="D62" s="5"/>
      <c r="E62" s="452"/>
      <c r="F62" s="713" t="s">
        <v>798</v>
      </c>
      <c r="G62" s="713"/>
      <c r="H62" s="713"/>
      <c r="I62" s="10"/>
    </row>
    <row r="63" spans="2:9" s="3" customFormat="1" ht="30" customHeight="1" thickBot="1">
      <c r="B63" s="14"/>
      <c r="C63" s="5"/>
      <c r="D63" s="5"/>
      <c r="E63" s="452"/>
      <c r="F63" s="713" t="s">
        <v>799</v>
      </c>
      <c r="G63" s="713"/>
      <c r="H63" s="713"/>
      <c r="I63" s="10"/>
    </row>
    <row r="64" spans="2:9" s="3" customFormat="1" ht="30" customHeight="1">
      <c r="B64" s="14"/>
      <c r="C64" s="5"/>
      <c r="D64" s="5"/>
      <c r="E64" s="727"/>
      <c r="F64" s="732" t="s">
        <v>803</v>
      </c>
      <c r="G64" s="712"/>
      <c r="H64" s="712"/>
      <c r="I64" s="10"/>
    </row>
    <row r="65" spans="2:9" s="3" customFormat="1" ht="30" customHeight="1" thickBot="1">
      <c r="B65" s="14"/>
      <c r="C65" s="5"/>
      <c r="D65" s="5"/>
      <c r="E65" s="728"/>
      <c r="F65" s="729"/>
      <c r="G65" s="730"/>
      <c r="H65" s="731"/>
      <c r="I65" s="10"/>
    </row>
    <row r="66" spans="2:9" s="3" customFormat="1" ht="30" customHeight="1" thickBot="1">
      <c r="B66" s="14"/>
      <c r="C66" s="5"/>
      <c r="D66" s="5"/>
      <c r="E66" s="22"/>
      <c r="F66" s="16"/>
      <c r="G66" s="16"/>
      <c r="H66" s="16"/>
      <c r="I66" s="10"/>
    </row>
    <row r="67" spans="2:9" s="3" customFormat="1" ht="30" customHeight="1" thickBot="1">
      <c r="B67" s="14" t="s">
        <v>788</v>
      </c>
      <c r="C67" s="5"/>
      <c r="D67" s="5"/>
      <c r="E67" s="703" t="s">
        <v>2530</v>
      </c>
      <c r="F67" s="713" t="s">
        <v>791</v>
      </c>
      <c r="G67" s="713"/>
      <c r="H67" s="713"/>
      <c r="I67" s="10"/>
    </row>
    <row r="68" spans="2:9" s="3" customFormat="1" ht="30" customHeight="1" thickBot="1">
      <c r="B68" s="14" t="s">
        <v>763</v>
      </c>
      <c r="C68" s="5"/>
      <c r="D68" s="5"/>
      <c r="E68" s="703" t="s">
        <v>2530</v>
      </c>
      <c r="F68" s="713" t="s">
        <v>800</v>
      </c>
      <c r="G68" s="713"/>
      <c r="H68" s="713"/>
      <c r="I68" s="10"/>
    </row>
    <row r="69" spans="2:9" s="3" customFormat="1" ht="30" customHeight="1" thickBot="1">
      <c r="B69" s="14"/>
      <c r="C69" s="5"/>
      <c r="D69" s="5"/>
      <c r="E69" s="703" t="s">
        <v>2530</v>
      </c>
      <c r="F69" s="713" t="s">
        <v>801</v>
      </c>
      <c r="G69" s="713"/>
      <c r="H69" s="713"/>
      <c r="I69" s="10"/>
    </row>
    <row r="70" spans="2:9" s="3" customFormat="1" ht="30" customHeight="1" thickBot="1">
      <c r="B70" s="14"/>
      <c r="C70" s="5"/>
      <c r="D70" s="5"/>
      <c r="E70" s="714"/>
      <c r="F70" s="712" t="s">
        <v>802</v>
      </c>
      <c r="G70" s="712"/>
      <c r="H70" s="712"/>
      <c r="I70" s="10"/>
    </row>
    <row r="71" spans="2:9" s="3" customFormat="1" ht="30" customHeight="1" thickBot="1">
      <c r="B71" s="14"/>
      <c r="C71" s="5"/>
      <c r="D71" s="5"/>
      <c r="E71" s="714"/>
      <c r="F71" s="711"/>
      <c r="G71" s="711"/>
      <c r="H71" s="711"/>
      <c r="I71" s="10"/>
    </row>
    <row r="72" spans="2:9" s="3" customFormat="1" ht="30" customHeight="1">
      <c r="B72" s="14"/>
      <c r="C72" s="5"/>
      <c r="D72" s="5"/>
      <c r="E72" s="22"/>
      <c r="F72" s="16"/>
      <c r="G72" s="16"/>
      <c r="H72" s="16"/>
      <c r="I72" s="10"/>
    </row>
    <row r="73" spans="2:9" s="3" customFormat="1" ht="30" customHeight="1">
      <c r="B73" s="23" t="s">
        <v>764</v>
      </c>
      <c r="C73" s="5"/>
      <c r="D73" s="5"/>
      <c r="E73" s="22"/>
      <c r="F73" s="16"/>
      <c r="G73" s="16"/>
      <c r="H73" s="16"/>
      <c r="I73" s="10"/>
    </row>
    <row r="74" spans="2:9" s="3" customFormat="1" ht="30" customHeight="1">
      <c r="B74" s="23" t="s">
        <v>805</v>
      </c>
      <c r="C74" s="5"/>
      <c r="D74" s="5"/>
      <c r="E74" s="22"/>
      <c r="F74" s="16"/>
      <c r="G74" s="16"/>
      <c r="H74" s="16"/>
      <c r="I74" s="10"/>
    </row>
    <row r="75" spans="2:9" s="3" customFormat="1" ht="15.75" customHeight="1" thickBot="1">
      <c r="B75" s="14"/>
      <c r="C75" s="5"/>
      <c r="D75" s="5"/>
      <c r="E75" s="22"/>
      <c r="F75" s="16"/>
      <c r="G75" s="16"/>
      <c r="H75" s="16"/>
      <c r="I75" s="10"/>
    </row>
    <row r="76" spans="2:9" s="3" customFormat="1" ht="30" customHeight="1" thickBot="1">
      <c r="B76" s="715" t="s">
        <v>804</v>
      </c>
      <c r="C76" s="716"/>
      <c r="D76" s="717"/>
      <c r="E76" s="724"/>
      <c r="F76" s="725"/>
      <c r="G76" s="725"/>
      <c r="H76" s="726"/>
      <c r="I76" s="10"/>
    </row>
    <row r="77" spans="2:9" ht="15.75" thickBot="1">
      <c r="B77" s="11"/>
      <c r="C77" s="12"/>
      <c r="D77" s="12"/>
      <c r="E77" s="12"/>
      <c r="F77" s="12"/>
      <c r="G77" s="12"/>
      <c r="H77" s="12"/>
      <c r="I77" s="13"/>
    </row>
  </sheetData>
  <sheetProtection formatColumns="0"/>
  <mergeCells count="34">
    <mergeCell ref="F55:H55"/>
    <mergeCell ref="F54:H54"/>
    <mergeCell ref="E31:H31"/>
    <mergeCell ref="E28:H28"/>
    <mergeCell ref="E45:H45"/>
    <mergeCell ref="E49:H49"/>
    <mergeCell ref="E47:H47"/>
    <mergeCell ref="E43:H43"/>
    <mergeCell ref="E64:E65"/>
    <mergeCell ref="F65:H65"/>
    <mergeCell ref="F57:H57"/>
    <mergeCell ref="F56:H56"/>
    <mergeCell ref="F61:H61"/>
    <mergeCell ref="F64:H64"/>
    <mergeCell ref="B76:D76"/>
    <mergeCell ref="B3:I3"/>
    <mergeCell ref="E41:H41"/>
    <mergeCell ref="E39:H39"/>
    <mergeCell ref="E37:H37"/>
    <mergeCell ref="E35:H35"/>
    <mergeCell ref="E33:H33"/>
    <mergeCell ref="E76:H76"/>
    <mergeCell ref="F59:H59"/>
    <mergeCell ref="F58:H58"/>
    <mergeCell ref="B2:I2"/>
    <mergeCell ref="F71:H71"/>
    <mergeCell ref="F70:H70"/>
    <mergeCell ref="F69:H69"/>
    <mergeCell ref="F68:H68"/>
    <mergeCell ref="F67:H67"/>
    <mergeCell ref="E70:E71"/>
    <mergeCell ref="F60:H60"/>
    <mergeCell ref="F63:H63"/>
    <mergeCell ref="F62:H62"/>
  </mergeCells>
  <hyperlinks>
    <hyperlink ref="E43" r:id="rId1" display="uda@unimap.edu.my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/>
  <rowBreaks count="3" manualBreakCount="3">
    <brk id="11" max="9" man="1"/>
    <brk id="43" max="9" man="1"/>
    <brk id="65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57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.140625" style="0" customWidth="1"/>
    <col min="2" max="2" width="6.140625" style="0" customWidth="1"/>
    <col min="3" max="3" width="20.421875" style="0" customWidth="1"/>
    <col min="4" max="4" width="6.140625" style="0" customWidth="1"/>
    <col min="5" max="5" width="20.421875" style="0" customWidth="1"/>
    <col min="6" max="6" width="6.140625" style="0" customWidth="1"/>
    <col min="7" max="7" width="20.421875" style="0" customWidth="1"/>
    <col min="8" max="8" width="6.140625" style="0" customWidth="1"/>
    <col min="9" max="9" width="20.421875" style="0" customWidth="1"/>
    <col min="10" max="10" width="11.00390625" style="0" customWidth="1"/>
    <col min="11" max="11" width="3.00390625" style="0" customWidth="1"/>
  </cols>
  <sheetData>
    <row r="1" spans="1:11" ht="15.75" thickBot="1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8">
      <c r="A2" s="83"/>
      <c r="B2" s="708" t="s">
        <v>777</v>
      </c>
      <c r="C2" s="709"/>
      <c r="D2" s="709"/>
      <c r="E2" s="709"/>
      <c r="F2" s="709"/>
      <c r="G2" s="709"/>
      <c r="H2" s="709"/>
      <c r="I2" s="709"/>
      <c r="J2" s="710"/>
      <c r="K2" s="84"/>
    </row>
    <row r="3" spans="1:11" ht="18.75" thickBot="1">
      <c r="A3" s="83"/>
      <c r="B3" s="718" t="s">
        <v>778</v>
      </c>
      <c r="C3" s="737"/>
      <c r="D3" s="737"/>
      <c r="E3" s="737"/>
      <c r="F3" s="737"/>
      <c r="G3" s="737"/>
      <c r="H3" s="737"/>
      <c r="I3" s="737"/>
      <c r="J3" s="738"/>
      <c r="K3" s="84"/>
    </row>
    <row r="4" spans="1:11" ht="15">
      <c r="A4" s="502"/>
      <c r="B4" s="493"/>
      <c r="C4" s="493"/>
      <c r="D4" s="493"/>
      <c r="E4" s="493"/>
      <c r="F4" s="493"/>
      <c r="G4" s="493"/>
      <c r="H4" s="493"/>
      <c r="I4" s="493"/>
      <c r="J4" s="499"/>
      <c r="K4" s="84"/>
    </row>
    <row r="5" spans="1:11" ht="15">
      <c r="A5" s="502"/>
      <c r="B5" s="494"/>
      <c r="C5" s="494"/>
      <c r="D5" s="494"/>
      <c r="E5" s="494"/>
      <c r="F5" s="494"/>
      <c r="G5" s="494"/>
      <c r="H5" s="494"/>
      <c r="I5" s="494"/>
      <c r="J5" s="499"/>
      <c r="K5" s="84"/>
    </row>
    <row r="6" spans="1:11" ht="15">
      <c r="A6" s="502"/>
      <c r="B6" s="494"/>
      <c r="C6" s="494"/>
      <c r="D6" s="494"/>
      <c r="E6" s="494"/>
      <c r="F6" s="494"/>
      <c r="G6" s="494"/>
      <c r="H6" s="494"/>
      <c r="I6" s="494"/>
      <c r="J6" s="499"/>
      <c r="K6" s="84"/>
    </row>
    <row r="7" spans="1:11" ht="15">
      <c r="A7" s="502"/>
      <c r="B7" s="494"/>
      <c r="C7" s="494"/>
      <c r="D7" s="494"/>
      <c r="E7" s="494"/>
      <c r="F7" s="494"/>
      <c r="G7" s="494"/>
      <c r="H7" s="494"/>
      <c r="I7" s="494"/>
      <c r="J7" s="499"/>
      <c r="K7" s="84"/>
    </row>
    <row r="8" spans="1:11" ht="15">
      <c r="A8" s="502"/>
      <c r="B8" s="493"/>
      <c r="C8" s="493"/>
      <c r="D8" s="493"/>
      <c r="E8" s="493"/>
      <c r="F8" s="493"/>
      <c r="G8" s="493"/>
      <c r="H8" s="493"/>
      <c r="I8" s="493"/>
      <c r="J8" s="499"/>
      <c r="K8" s="84"/>
    </row>
    <row r="9" spans="1:11" ht="15">
      <c r="A9" s="502"/>
      <c r="B9" s="493"/>
      <c r="C9" s="493"/>
      <c r="D9" s="493"/>
      <c r="E9" s="493"/>
      <c r="F9" s="493"/>
      <c r="G9" s="493"/>
      <c r="H9" s="493"/>
      <c r="I9" s="493"/>
      <c r="J9" s="499"/>
      <c r="K9" s="84"/>
    </row>
    <row r="10" spans="1:11" ht="15">
      <c r="A10" s="502"/>
      <c r="B10" s="493"/>
      <c r="C10" s="493"/>
      <c r="D10" s="493"/>
      <c r="E10" s="493"/>
      <c r="F10" s="493"/>
      <c r="G10" s="493"/>
      <c r="H10" s="493"/>
      <c r="I10" s="493"/>
      <c r="J10" s="499"/>
      <c r="K10" s="84"/>
    </row>
    <row r="11" spans="1:11" ht="15.75" thickBot="1">
      <c r="A11" s="502"/>
      <c r="B11" s="501"/>
      <c r="C11" s="501"/>
      <c r="D11" s="501"/>
      <c r="E11" s="501"/>
      <c r="F11" s="501"/>
      <c r="G11" s="501"/>
      <c r="H11" s="501"/>
      <c r="I11" s="501"/>
      <c r="J11" s="503"/>
      <c r="K11" s="84"/>
    </row>
    <row r="14" ht="15.75" thickBot="1"/>
    <row r="15" spans="2:12" ht="90.75" customHeight="1" thickBot="1">
      <c r="B15" s="734" t="s">
        <v>806</v>
      </c>
      <c r="C15" s="735"/>
      <c r="D15" s="735"/>
      <c r="E15" s="735"/>
      <c r="F15" s="735"/>
      <c r="G15" s="735"/>
      <c r="H15" s="735"/>
      <c r="I15" s="735"/>
      <c r="J15" s="736"/>
      <c r="K15" s="27"/>
      <c r="L15" s="27"/>
    </row>
    <row r="16" spans="2:12" ht="17.25" customHeight="1">
      <c r="B16" s="82"/>
      <c r="C16" s="82"/>
      <c r="D16" s="82"/>
      <c r="E16" s="82"/>
      <c r="F16" s="82"/>
      <c r="G16" s="82"/>
      <c r="H16" s="82"/>
      <c r="I16" s="82"/>
      <c r="J16" s="27"/>
      <c r="K16" s="27"/>
      <c r="L16" s="27"/>
    </row>
    <row r="18" ht="15.75" thickBot="1"/>
    <row r="19" spans="2:19" ht="15.75">
      <c r="B19" s="85" t="s">
        <v>807</v>
      </c>
      <c r="C19" s="86"/>
      <c r="D19" s="86"/>
      <c r="E19" s="86"/>
      <c r="F19" s="86"/>
      <c r="G19" s="86"/>
      <c r="H19" s="86"/>
      <c r="I19" s="86"/>
      <c r="J19" s="87"/>
      <c r="K19" s="28"/>
      <c r="L19" s="28"/>
      <c r="M19" s="28"/>
      <c r="N19" s="28"/>
      <c r="O19" s="25"/>
      <c r="P19" s="25"/>
      <c r="Q19" s="25"/>
      <c r="R19" s="25"/>
      <c r="S19" s="25"/>
    </row>
    <row r="20" spans="2:19" ht="15.75">
      <c r="B20" s="47" t="s">
        <v>808</v>
      </c>
      <c r="C20" s="43"/>
      <c r="D20" s="43"/>
      <c r="E20" s="43"/>
      <c r="F20" s="43"/>
      <c r="G20" s="43"/>
      <c r="H20" s="43"/>
      <c r="I20" s="43"/>
      <c r="J20" s="48"/>
      <c r="K20" s="29"/>
      <c r="L20" s="29"/>
      <c r="M20" s="29"/>
      <c r="N20" s="29"/>
      <c r="O20" s="25"/>
      <c r="P20" s="25"/>
      <c r="Q20" s="25"/>
      <c r="R20" s="25"/>
      <c r="S20" s="25"/>
    </row>
    <row r="21" spans="2:19" ht="15.75">
      <c r="B21" s="49"/>
      <c r="C21" s="43"/>
      <c r="D21" s="43"/>
      <c r="E21" s="43"/>
      <c r="F21" s="43"/>
      <c r="G21" s="43"/>
      <c r="H21" s="43"/>
      <c r="I21" s="43"/>
      <c r="J21" s="48"/>
      <c r="K21" s="29"/>
      <c r="L21" s="29"/>
      <c r="M21" s="29"/>
      <c r="N21" s="29"/>
      <c r="O21" s="25"/>
      <c r="P21" s="25"/>
      <c r="Q21" s="25"/>
      <c r="R21" s="25"/>
      <c r="S21" s="25"/>
    </row>
    <row r="22" spans="2:19" ht="15.75">
      <c r="B22" s="50" t="s">
        <v>773</v>
      </c>
      <c r="C22" s="43"/>
      <c r="D22" s="43"/>
      <c r="E22" s="43"/>
      <c r="F22" s="43"/>
      <c r="G22" s="43"/>
      <c r="H22" s="43"/>
      <c r="I22" s="43"/>
      <c r="J22" s="48"/>
      <c r="K22" s="29"/>
      <c r="L22" s="29"/>
      <c r="M22" s="29"/>
      <c r="N22" s="29"/>
      <c r="O22" s="25"/>
      <c r="P22" s="25"/>
      <c r="Q22" s="25"/>
      <c r="R22" s="25"/>
      <c r="S22" s="25"/>
    </row>
    <row r="23" spans="2:19" ht="15.75" customHeight="1">
      <c r="B23" s="51" t="s">
        <v>809</v>
      </c>
      <c r="C23" s="38"/>
      <c r="D23" s="38"/>
      <c r="E23" s="38"/>
      <c r="F23" s="38"/>
      <c r="G23" s="38"/>
      <c r="H23" s="38"/>
      <c r="I23" s="38"/>
      <c r="J23" s="52"/>
      <c r="K23" s="37"/>
      <c r="L23" s="37"/>
      <c r="M23" s="37"/>
      <c r="N23" s="37"/>
      <c r="O23" s="25"/>
      <c r="P23" s="25"/>
      <c r="Q23" s="25"/>
      <c r="R23" s="25"/>
      <c r="S23" s="25"/>
    </row>
    <row r="24" spans="2:19" ht="15.75">
      <c r="B24" s="53"/>
      <c r="C24" s="36"/>
      <c r="D24" s="36"/>
      <c r="E24" s="36"/>
      <c r="F24" s="36"/>
      <c r="G24" s="36"/>
      <c r="H24" s="36"/>
      <c r="I24" s="36"/>
      <c r="J24" s="54"/>
      <c r="K24" s="31"/>
      <c r="L24" s="31"/>
      <c r="M24" s="31"/>
      <c r="N24" s="31"/>
      <c r="O24" s="25"/>
      <c r="P24" s="25"/>
      <c r="Q24" s="25"/>
      <c r="R24" s="25"/>
      <c r="S24" s="25"/>
    </row>
    <row r="25" spans="2:19" ht="15.75">
      <c r="B25" s="55" t="s">
        <v>822</v>
      </c>
      <c r="C25" s="36"/>
      <c r="D25" s="36"/>
      <c r="E25" s="36"/>
      <c r="F25" s="36"/>
      <c r="G25" s="36"/>
      <c r="H25" s="36"/>
      <c r="I25" s="36"/>
      <c r="J25" s="54"/>
      <c r="K25" s="31"/>
      <c r="L25" s="31"/>
      <c r="M25" s="31"/>
      <c r="N25" s="31"/>
      <c r="O25" s="25"/>
      <c r="P25" s="25"/>
      <c r="Q25" s="25"/>
      <c r="R25" s="25"/>
      <c r="S25" s="25"/>
    </row>
    <row r="26" spans="2:19" ht="15.75">
      <c r="B26" s="55" t="s">
        <v>823</v>
      </c>
      <c r="C26" s="36"/>
      <c r="D26" s="36"/>
      <c r="E26" s="36"/>
      <c r="F26" s="36"/>
      <c r="G26" s="36"/>
      <c r="H26" s="36"/>
      <c r="I26" s="36"/>
      <c r="J26" s="54"/>
      <c r="K26" s="31"/>
      <c r="L26" s="31"/>
      <c r="M26" s="31"/>
      <c r="N26" s="31"/>
      <c r="O26" s="25"/>
      <c r="P26" s="25"/>
      <c r="Q26" s="25"/>
      <c r="R26" s="25"/>
      <c r="S26" s="25"/>
    </row>
    <row r="27" spans="2:19" ht="15.75" customHeight="1">
      <c r="B27" s="56" t="s">
        <v>824</v>
      </c>
      <c r="C27" s="39"/>
      <c r="D27" s="39"/>
      <c r="E27" s="39"/>
      <c r="F27" s="39"/>
      <c r="G27" s="39"/>
      <c r="H27" s="39"/>
      <c r="I27" s="39"/>
      <c r="J27" s="57"/>
      <c r="K27" s="39"/>
      <c r="L27" s="39"/>
      <c r="M27" s="39"/>
      <c r="N27" s="39"/>
      <c r="O27" s="39"/>
      <c r="P27" s="39"/>
      <c r="Q27" s="25"/>
      <c r="R27" s="25"/>
      <c r="S27" s="25"/>
    </row>
    <row r="28" spans="2:19" ht="15.75" customHeight="1">
      <c r="B28" s="56" t="s">
        <v>825</v>
      </c>
      <c r="C28" s="39"/>
      <c r="D28" s="39"/>
      <c r="E28" s="39"/>
      <c r="F28" s="39"/>
      <c r="G28" s="39"/>
      <c r="H28" s="39"/>
      <c r="I28" s="39"/>
      <c r="J28" s="57"/>
      <c r="K28" s="39"/>
      <c r="L28" s="39"/>
      <c r="M28" s="32"/>
      <c r="N28" s="32"/>
      <c r="O28" s="32"/>
      <c r="P28" s="32"/>
      <c r="Q28" s="25"/>
      <c r="R28" s="25"/>
      <c r="S28" s="25"/>
    </row>
    <row r="29" spans="2:19" ht="15.75">
      <c r="B29" s="58"/>
      <c r="C29" s="33"/>
      <c r="D29" s="33"/>
      <c r="E29" s="33"/>
      <c r="F29" s="33"/>
      <c r="G29" s="33"/>
      <c r="H29" s="33"/>
      <c r="I29" s="33"/>
      <c r="J29" s="59"/>
      <c r="K29" s="33"/>
      <c r="L29" s="33"/>
      <c r="M29" s="33"/>
      <c r="N29" s="33"/>
      <c r="O29" s="34"/>
      <c r="P29" s="34"/>
      <c r="Q29" s="25"/>
      <c r="R29" s="25"/>
      <c r="S29" s="25"/>
    </row>
    <row r="30" spans="2:19" ht="15.75">
      <c r="B30" s="60" t="s">
        <v>810</v>
      </c>
      <c r="C30" s="33"/>
      <c r="D30" s="33"/>
      <c r="E30" s="33"/>
      <c r="F30" s="33"/>
      <c r="G30" s="33"/>
      <c r="H30" s="33"/>
      <c r="I30" s="33"/>
      <c r="J30" s="59"/>
      <c r="K30" s="33"/>
      <c r="L30" s="33"/>
      <c r="M30" s="33"/>
      <c r="N30" s="33"/>
      <c r="O30" s="34"/>
      <c r="P30" s="34"/>
      <c r="Q30" s="25"/>
      <c r="R30" s="25"/>
      <c r="S30" s="25"/>
    </row>
    <row r="31" spans="2:19" ht="15.75" customHeight="1">
      <c r="B31" s="51" t="s">
        <v>811</v>
      </c>
      <c r="C31" s="40"/>
      <c r="D31" s="40"/>
      <c r="E31" s="40"/>
      <c r="F31" s="40"/>
      <c r="G31" s="40"/>
      <c r="H31" s="40"/>
      <c r="I31" s="40"/>
      <c r="J31" s="61"/>
      <c r="K31" s="40"/>
      <c r="L31" s="40"/>
      <c r="M31" s="40"/>
      <c r="N31" s="40"/>
      <c r="O31" s="25"/>
      <c r="P31" s="25"/>
      <c r="Q31" s="25"/>
      <c r="R31" s="25"/>
      <c r="S31" s="25"/>
    </row>
    <row r="32" spans="2:19" ht="15.75">
      <c r="B32" s="62"/>
      <c r="C32" s="35"/>
      <c r="D32" s="35"/>
      <c r="E32" s="35"/>
      <c r="F32" s="35"/>
      <c r="G32" s="35"/>
      <c r="H32" s="35"/>
      <c r="I32" s="35"/>
      <c r="J32" s="63"/>
      <c r="K32" s="35"/>
      <c r="L32" s="35"/>
      <c r="M32" s="35"/>
      <c r="N32" s="35"/>
      <c r="O32" s="25"/>
      <c r="P32" s="25"/>
      <c r="Q32" s="25"/>
      <c r="R32" s="25"/>
      <c r="S32" s="25"/>
    </row>
    <row r="33" spans="2:19" ht="15.75">
      <c r="B33" s="55" t="s">
        <v>812</v>
      </c>
      <c r="C33" s="35"/>
      <c r="D33" s="35"/>
      <c r="E33" s="35"/>
      <c r="F33" s="35"/>
      <c r="G33" s="35"/>
      <c r="H33" s="35"/>
      <c r="I33" s="35"/>
      <c r="J33" s="63"/>
      <c r="K33" s="35"/>
      <c r="L33" s="35"/>
      <c r="M33" s="35"/>
      <c r="N33" s="35"/>
      <c r="O33" s="25"/>
      <c r="P33" s="25"/>
      <c r="Q33" s="25"/>
      <c r="R33" s="25"/>
      <c r="S33" s="25"/>
    </row>
    <row r="34" spans="2:19" ht="15" customHeight="1">
      <c r="B34" s="51" t="s">
        <v>815</v>
      </c>
      <c r="C34" s="40"/>
      <c r="D34" s="40"/>
      <c r="E34" s="40"/>
      <c r="F34" s="40"/>
      <c r="G34" s="40"/>
      <c r="H34" s="40"/>
      <c r="I34" s="40"/>
      <c r="J34" s="61"/>
      <c r="K34" s="40"/>
      <c r="L34" s="40"/>
      <c r="M34" s="40"/>
      <c r="N34" s="40"/>
      <c r="O34" s="40"/>
      <c r="P34" s="40"/>
      <c r="Q34" s="40"/>
      <c r="R34" s="40"/>
      <c r="S34" s="40"/>
    </row>
    <row r="35" spans="2:19" ht="15">
      <c r="B35" s="53"/>
      <c r="C35" s="36"/>
      <c r="D35" s="36"/>
      <c r="E35" s="36"/>
      <c r="F35" s="36"/>
      <c r="G35" s="36"/>
      <c r="H35" s="36"/>
      <c r="I35" s="36"/>
      <c r="J35" s="54"/>
      <c r="K35" s="36"/>
      <c r="L35" s="36"/>
      <c r="M35" s="36"/>
      <c r="N35" s="36"/>
      <c r="O35" s="36"/>
      <c r="P35" s="36"/>
      <c r="Q35" s="36"/>
      <c r="R35" s="36"/>
      <c r="S35" s="36"/>
    </row>
    <row r="36" spans="2:19" ht="15">
      <c r="B36" s="55" t="s">
        <v>813</v>
      </c>
      <c r="C36" s="36"/>
      <c r="D36" s="36"/>
      <c r="E36" s="36"/>
      <c r="F36" s="36"/>
      <c r="G36" s="36"/>
      <c r="H36" s="36"/>
      <c r="I36" s="36"/>
      <c r="J36" s="54"/>
      <c r="K36" s="36"/>
      <c r="L36" s="36"/>
      <c r="M36" s="36"/>
      <c r="N36" s="36"/>
      <c r="O36" s="36"/>
      <c r="P36" s="36"/>
      <c r="Q36" s="36"/>
      <c r="R36" s="36"/>
      <c r="S36" s="36"/>
    </row>
    <row r="37" spans="2:19" ht="16.5" thickBot="1">
      <c r="B37" s="88" t="s">
        <v>814</v>
      </c>
      <c r="C37" s="89"/>
      <c r="D37" s="89"/>
      <c r="E37" s="89"/>
      <c r="F37" s="89"/>
      <c r="G37" s="89"/>
      <c r="H37" s="89"/>
      <c r="I37" s="89"/>
      <c r="J37" s="90"/>
      <c r="K37" s="41"/>
      <c r="L37" s="41"/>
      <c r="M37" s="41"/>
      <c r="N37" s="41"/>
      <c r="O37" s="25"/>
      <c r="P37" s="25"/>
      <c r="Q37" s="25"/>
      <c r="R37" s="25"/>
      <c r="S37" s="25"/>
    </row>
    <row r="38" spans="2:9" ht="15">
      <c r="B38" s="24"/>
      <c r="C38" s="24"/>
      <c r="D38" s="24"/>
      <c r="E38" s="24"/>
      <c r="F38" s="24"/>
      <c r="G38" s="24"/>
      <c r="H38" s="24"/>
      <c r="I38" s="24"/>
    </row>
    <row r="40" ht="15.75" thickBot="1"/>
    <row r="41" spans="2:10" ht="15">
      <c r="B41" s="44"/>
      <c r="C41" s="45"/>
      <c r="D41" s="45"/>
      <c r="E41" s="45"/>
      <c r="F41" s="45"/>
      <c r="G41" s="45"/>
      <c r="H41" s="45"/>
      <c r="I41" s="45"/>
      <c r="J41" s="46"/>
    </row>
    <row r="42" spans="2:19" ht="15.75">
      <c r="B42" s="76" t="s">
        <v>820</v>
      </c>
      <c r="C42" s="75"/>
      <c r="D42" s="75"/>
      <c r="E42" s="75"/>
      <c r="F42" s="75"/>
      <c r="G42" s="75"/>
      <c r="H42" s="75"/>
      <c r="I42" s="75"/>
      <c r="J42" s="77"/>
      <c r="K42" s="66"/>
      <c r="L42" s="66"/>
      <c r="M42" s="67"/>
      <c r="N42" s="67"/>
      <c r="O42" s="25"/>
      <c r="P42" s="25"/>
      <c r="Q42" s="25"/>
      <c r="R42" s="25"/>
      <c r="S42" s="25"/>
    </row>
    <row r="43" spans="2:19" ht="15.75">
      <c r="B43" s="76" t="s">
        <v>821</v>
      </c>
      <c r="C43" s="75"/>
      <c r="D43" s="75"/>
      <c r="E43" s="75"/>
      <c r="F43" s="75"/>
      <c r="G43" s="75"/>
      <c r="H43" s="75"/>
      <c r="I43" s="75"/>
      <c r="J43" s="77"/>
      <c r="K43" s="66"/>
      <c r="L43" s="66"/>
      <c r="M43" s="67"/>
      <c r="N43" s="67"/>
      <c r="O43" s="25"/>
      <c r="P43" s="25"/>
      <c r="Q43" s="25"/>
      <c r="R43" s="25"/>
      <c r="S43" s="25"/>
    </row>
    <row r="44" spans="2:19" ht="15.75">
      <c r="B44" s="78" t="s">
        <v>816</v>
      </c>
      <c r="C44" s="70"/>
      <c r="D44" s="70"/>
      <c r="E44" s="70"/>
      <c r="F44" s="70"/>
      <c r="G44" s="70"/>
      <c r="H44" s="70"/>
      <c r="I44" s="70"/>
      <c r="J44" s="79"/>
      <c r="K44" s="25"/>
      <c r="L44" s="25"/>
      <c r="M44" s="25"/>
      <c r="N44" s="25"/>
      <c r="O44" s="25"/>
      <c r="P44" s="25"/>
      <c r="Q44" s="25"/>
      <c r="R44" s="25"/>
      <c r="S44" s="25"/>
    </row>
    <row r="45" spans="2:19" ht="15.75">
      <c r="B45" s="76"/>
      <c r="C45" s="70"/>
      <c r="D45" s="70"/>
      <c r="E45" s="70"/>
      <c r="F45" s="70"/>
      <c r="G45" s="70"/>
      <c r="H45" s="70"/>
      <c r="I45" s="70"/>
      <c r="J45" s="79"/>
      <c r="K45" s="25"/>
      <c r="L45" s="25"/>
      <c r="M45" s="25"/>
      <c r="N45" s="25"/>
      <c r="O45" s="25"/>
      <c r="P45" s="25"/>
      <c r="Q45" s="25"/>
      <c r="R45" s="25"/>
      <c r="S45" s="25"/>
    </row>
    <row r="46" spans="2:19" ht="15.75">
      <c r="B46" s="80" t="s">
        <v>827</v>
      </c>
      <c r="C46" s="70"/>
      <c r="D46" s="70"/>
      <c r="E46" s="70"/>
      <c r="F46" s="70"/>
      <c r="G46" s="70"/>
      <c r="H46" s="70"/>
      <c r="I46" s="70"/>
      <c r="J46" s="79"/>
      <c r="K46" s="25"/>
      <c r="L46" s="25"/>
      <c r="M46" s="25"/>
      <c r="N46" s="25"/>
      <c r="O46" s="25"/>
      <c r="P46" s="25"/>
      <c r="Q46" s="25"/>
      <c r="R46" s="25"/>
      <c r="S46" s="25"/>
    </row>
    <row r="47" spans="2:19" ht="15.75">
      <c r="B47" s="76" t="s">
        <v>962</v>
      </c>
      <c r="C47" s="70"/>
      <c r="D47" s="70"/>
      <c r="E47" s="70"/>
      <c r="F47" s="70"/>
      <c r="G47" s="70"/>
      <c r="H47" s="70"/>
      <c r="I47" s="70"/>
      <c r="J47" s="79"/>
      <c r="K47" s="25"/>
      <c r="L47" s="25"/>
      <c r="M47" s="25"/>
      <c r="N47" s="25"/>
      <c r="O47" s="25"/>
      <c r="P47" s="25"/>
      <c r="Q47" s="25"/>
      <c r="R47" s="25"/>
      <c r="S47" s="25"/>
    </row>
    <row r="48" spans="2:19" ht="15.75">
      <c r="B48" s="78" t="s">
        <v>828</v>
      </c>
      <c r="C48" s="70"/>
      <c r="D48" s="70"/>
      <c r="E48" s="70"/>
      <c r="F48" s="70"/>
      <c r="G48" s="70"/>
      <c r="H48" s="70"/>
      <c r="I48" s="70"/>
      <c r="J48" s="79"/>
      <c r="K48" s="25"/>
      <c r="L48" s="25"/>
      <c r="M48" s="25"/>
      <c r="N48" s="25"/>
      <c r="O48" s="25"/>
      <c r="P48" s="25"/>
      <c r="Q48" s="25"/>
      <c r="R48" s="25"/>
      <c r="S48" s="25"/>
    </row>
    <row r="49" spans="2:19" ht="15.75">
      <c r="B49" s="76"/>
      <c r="C49" s="70"/>
      <c r="D49" s="70"/>
      <c r="E49" s="70"/>
      <c r="F49" s="70"/>
      <c r="G49" s="70"/>
      <c r="H49" s="70"/>
      <c r="I49" s="70"/>
      <c r="J49" s="79"/>
      <c r="K49" s="25"/>
      <c r="L49" s="25"/>
      <c r="M49" s="25"/>
      <c r="N49" s="25"/>
      <c r="O49" s="25"/>
      <c r="P49" s="25"/>
      <c r="Q49" s="25"/>
      <c r="R49" s="25"/>
      <c r="S49" s="25"/>
    </row>
    <row r="50" spans="2:19" ht="15.75">
      <c r="B50" s="81"/>
      <c r="C50" s="72"/>
      <c r="D50" s="72"/>
      <c r="E50" s="72"/>
      <c r="F50" s="72"/>
      <c r="G50" s="72"/>
      <c r="H50" s="72"/>
      <c r="I50" s="24"/>
      <c r="J50" s="79"/>
      <c r="K50" s="25"/>
      <c r="L50" s="25"/>
      <c r="M50" s="25"/>
      <c r="N50" s="25"/>
      <c r="O50" s="25"/>
      <c r="P50" s="25"/>
      <c r="Q50" s="25"/>
      <c r="R50" s="25"/>
      <c r="S50" s="25"/>
    </row>
    <row r="51" spans="2:19" ht="15.75">
      <c r="B51" s="76"/>
      <c r="C51" s="71"/>
      <c r="D51" s="71"/>
      <c r="E51" s="71"/>
      <c r="F51" s="71"/>
      <c r="G51" s="71"/>
      <c r="H51" s="71"/>
      <c r="I51" s="24"/>
      <c r="J51" s="79"/>
      <c r="K51" s="25"/>
      <c r="L51" s="25"/>
      <c r="M51" s="25"/>
      <c r="N51" s="25"/>
      <c r="O51" s="25"/>
      <c r="P51" s="25"/>
      <c r="Q51" s="25"/>
      <c r="R51" s="25"/>
      <c r="S51" s="25"/>
    </row>
    <row r="52" spans="2:19" ht="15.75">
      <c r="B52" s="76"/>
      <c r="C52" s="70"/>
      <c r="D52" s="71"/>
      <c r="E52" s="71"/>
      <c r="F52" s="71"/>
      <c r="G52" s="71"/>
      <c r="H52" s="71"/>
      <c r="I52" s="71"/>
      <c r="J52" s="79"/>
      <c r="K52" s="25"/>
      <c r="L52" s="25"/>
      <c r="M52" s="25"/>
      <c r="N52" s="25"/>
      <c r="O52" s="25"/>
      <c r="P52" s="25"/>
      <c r="Q52" s="25"/>
      <c r="R52" s="25"/>
      <c r="S52" s="25"/>
    </row>
    <row r="53" spans="2:19" ht="15.75">
      <c r="B53" s="76"/>
      <c r="C53" s="70"/>
      <c r="D53" s="70"/>
      <c r="E53" s="70"/>
      <c r="F53" s="70"/>
      <c r="G53" s="70"/>
      <c r="H53" s="70"/>
      <c r="I53" s="70"/>
      <c r="J53" s="79"/>
      <c r="K53" s="25"/>
      <c r="L53" s="25"/>
      <c r="M53" s="25"/>
      <c r="N53" s="25"/>
      <c r="O53" s="25"/>
      <c r="P53" s="25"/>
      <c r="Q53" s="25"/>
      <c r="R53" s="25"/>
      <c r="S53" s="25"/>
    </row>
    <row r="54" spans="2:19" ht="15.75">
      <c r="B54" s="76" t="s">
        <v>819</v>
      </c>
      <c r="C54" s="70"/>
      <c r="D54" s="70"/>
      <c r="E54" s="70"/>
      <c r="F54" s="70"/>
      <c r="G54" s="70"/>
      <c r="H54" s="70"/>
      <c r="I54" s="70"/>
      <c r="J54" s="79"/>
      <c r="K54" s="25"/>
      <c r="L54" s="25"/>
      <c r="M54" s="25"/>
      <c r="N54" s="25"/>
      <c r="O54" s="25"/>
      <c r="P54" s="25"/>
      <c r="Q54" s="25"/>
      <c r="R54" s="25"/>
      <c r="S54" s="25"/>
    </row>
    <row r="55" spans="2:19" ht="15" customHeight="1">
      <c r="B55" s="56" t="s">
        <v>826</v>
      </c>
      <c r="C55" s="39"/>
      <c r="D55" s="39"/>
      <c r="E55" s="39"/>
      <c r="F55" s="39"/>
      <c r="G55" s="39"/>
      <c r="H55" s="39"/>
      <c r="I55" s="39"/>
      <c r="J55" s="57"/>
      <c r="K55" s="74"/>
      <c r="L55" s="74"/>
      <c r="M55" s="74"/>
      <c r="N55" s="74"/>
      <c r="O55" s="74"/>
      <c r="P55" s="74"/>
      <c r="Q55" s="74"/>
      <c r="R55" s="74"/>
      <c r="S55" s="74"/>
    </row>
    <row r="56" spans="2:10" ht="15.75" thickBot="1">
      <c r="B56" s="91" t="s">
        <v>860</v>
      </c>
      <c r="C56" s="64"/>
      <c r="D56" s="64"/>
      <c r="E56" s="64"/>
      <c r="F56" s="64"/>
      <c r="G56" s="64"/>
      <c r="H56" s="64"/>
      <c r="I56" s="64"/>
      <c r="J56" s="65"/>
    </row>
    <row r="57" spans="2:10" ht="15">
      <c r="B57" s="24"/>
      <c r="C57" s="24"/>
      <c r="D57" s="24"/>
      <c r="E57" s="24"/>
      <c r="F57" s="24"/>
      <c r="G57" s="24"/>
      <c r="H57" s="24"/>
      <c r="I57" s="24"/>
      <c r="J57" s="24"/>
    </row>
  </sheetData>
  <sheetProtection password="EA7E" sheet="1"/>
  <mergeCells count="3">
    <mergeCell ref="B15:J15"/>
    <mergeCell ref="B3:J3"/>
    <mergeCell ref="B2:J2"/>
  </mergeCells>
  <printOptions/>
  <pageMargins left="0.95" right="0.31" top="0.24" bottom="0.34" header="0.24" footer="0.23"/>
  <pageSetup horizontalDpi="600" verticalDpi="600" orientation="landscape" scale="72"/>
  <rowBreaks count="2" manualBreakCount="2">
    <brk id="11" max="255" man="1"/>
    <brk id="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K60"/>
  <sheetViews>
    <sheetView zoomScale="110" zoomScaleNormal="110" zoomScalePageLayoutView="0" workbookViewId="0" topLeftCell="A1">
      <selection activeCell="A1" sqref="A1"/>
    </sheetView>
  </sheetViews>
  <sheetFormatPr defaultColWidth="2.8515625" defaultRowHeight="15"/>
  <cols>
    <col min="1" max="1" width="2.8515625" style="92" customWidth="1"/>
    <col min="2" max="2" width="4.7109375" style="122" customWidth="1"/>
    <col min="3" max="3" width="69.00390625" style="92" customWidth="1"/>
    <col min="4" max="8" width="9.7109375" style="122" customWidth="1"/>
    <col min="9" max="9" width="14.421875" style="93" customWidth="1"/>
    <col min="10" max="10" width="13.7109375" style="92" customWidth="1"/>
    <col min="11" max="255" width="9.140625" style="92" customWidth="1"/>
    <col min="256" max="16384" width="2.8515625" style="92" customWidth="1"/>
  </cols>
  <sheetData>
    <row r="1" ht="15.75" thickBot="1"/>
    <row r="2" spans="2:10" ht="18" customHeight="1">
      <c r="B2" s="708" t="s">
        <v>777</v>
      </c>
      <c r="C2" s="709"/>
      <c r="D2" s="709"/>
      <c r="E2" s="709"/>
      <c r="F2" s="709"/>
      <c r="G2" s="709"/>
      <c r="H2" s="709"/>
      <c r="I2" s="709"/>
      <c r="J2" s="710"/>
    </row>
    <row r="3" spans="2:10" ht="18" customHeight="1" thickBot="1">
      <c r="B3" s="718" t="s">
        <v>778</v>
      </c>
      <c r="C3" s="737"/>
      <c r="D3" s="737"/>
      <c r="E3" s="737"/>
      <c r="F3" s="737"/>
      <c r="G3" s="737"/>
      <c r="H3" s="737"/>
      <c r="I3" s="737"/>
      <c r="J3" s="738"/>
    </row>
    <row r="4" spans="2:10" ht="17.25" customHeight="1">
      <c r="B4" s="504"/>
      <c r="C4" s="505"/>
      <c r="D4" s="506"/>
      <c r="E4" s="506"/>
      <c r="F4" s="506"/>
      <c r="G4" s="506"/>
      <c r="H4" s="506"/>
      <c r="I4" s="506"/>
      <c r="J4" s="507"/>
    </row>
    <row r="5" spans="2:10" ht="17.25" customHeight="1">
      <c r="B5" s="508"/>
      <c r="C5" s="509"/>
      <c r="D5" s="510"/>
      <c r="E5" s="510"/>
      <c r="F5" s="510"/>
      <c r="G5" s="510"/>
      <c r="H5" s="510"/>
      <c r="I5" s="510"/>
      <c r="J5" s="511"/>
    </row>
    <row r="6" spans="2:10" ht="17.25" customHeight="1">
      <c r="B6" s="508"/>
      <c r="C6" s="509"/>
      <c r="D6" s="510"/>
      <c r="E6" s="510"/>
      <c r="F6" s="510"/>
      <c r="G6" s="510"/>
      <c r="H6" s="510"/>
      <c r="I6" s="510"/>
      <c r="J6" s="511"/>
    </row>
    <row r="7" spans="2:10" ht="17.25" customHeight="1">
      <c r="B7" s="508"/>
      <c r="C7" s="509"/>
      <c r="D7" s="510"/>
      <c r="E7" s="510"/>
      <c r="F7" s="510"/>
      <c r="G7" s="510"/>
      <c r="H7" s="510"/>
      <c r="I7" s="510"/>
      <c r="J7" s="511"/>
    </row>
    <row r="8" spans="2:10" ht="17.25" customHeight="1">
      <c r="B8" s="508"/>
      <c r="C8" s="509"/>
      <c r="D8" s="510"/>
      <c r="E8" s="510"/>
      <c r="F8" s="510"/>
      <c r="G8" s="510"/>
      <c r="H8" s="510"/>
      <c r="I8" s="510"/>
      <c r="J8" s="511"/>
    </row>
    <row r="9" spans="2:10" ht="17.25" customHeight="1" thickBot="1">
      <c r="B9" s="512"/>
      <c r="C9" s="513"/>
      <c r="D9" s="514"/>
      <c r="E9" s="514"/>
      <c r="F9" s="514"/>
      <c r="G9" s="514"/>
      <c r="H9" s="514"/>
      <c r="I9" s="514"/>
      <c r="J9" s="515"/>
    </row>
    <row r="10" spans="3:8" ht="18" customHeight="1">
      <c r="C10" s="129"/>
      <c r="D10" s="129"/>
      <c r="E10" s="129"/>
      <c r="F10" s="129"/>
      <c r="G10" s="129"/>
      <c r="H10" s="129"/>
    </row>
    <row r="11" spans="2:8" ht="18" customHeight="1">
      <c r="B11" s="95"/>
      <c r="C11" s="96" t="s">
        <v>775</v>
      </c>
      <c r="D11" s="453">
        <v>1</v>
      </c>
      <c r="E11" s="94"/>
      <c r="F11" s="94"/>
      <c r="G11" s="94"/>
      <c r="H11" s="94"/>
    </row>
    <row r="12" spans="2:8" ht="18" customHeight="1">
      <c r="B12" s="94"/>
      <c r="C12" s="94"/>
      <c r="D12" s="94"/>
      <c r="E12" s="94"/>
      <c r="F12" s="94"/>
      <c r="G12" s="94"/>
      <c r="H12" s="94"/>
    </row>
    <row r="13" spans="2:8" ht="18" customHeight="1">
      <c r="B13" s="94"/>
      <c r="C13" s="468" t="s">
        <v>830</v>
      </c>
      <c r="D13" s="469" t="s">
        <v>831</v>
      </c>
      <c r="E13" s="97"/>
      <c r="F13" s="94"/>
      <c r="G13" s="94"/>
      <c r="H13" s="94"/>
    </row>
    <row r="14" spans="2:8" ht="34.5" customHeight="1">
      <c r="B14" s="94"/>
      <c r="C14" s="98" t="s">
        <v>776</v>
      </c>
      <c r="D14" s="99">
        <v>1</v>
      </c>
      <c r="E14" s="97"/>
      <c r="F14" s="94"/>
      <c r="G14" s="94"/>
      <c r="H14" s="94"/>
    </row>
    <row r="15" spans="2:9" ht="14.25" customHeight="1">
      <c r="B15" s="100"/>
      <c r="C15" s="101"/>
      <c r="D15" s="100"/>
      <c r="E15" s="100"/>
      <c r="F15" s="100"/>
      <c r="G15" s="100"/>
      <c r="H15" s="100"/>
      <c r="I15" s="102"/>
    </row>
    <row r="16" spans="2:10" s="122" customFormat="1" ht="33.75" customHeight="1">
      <c r="B16" s="470" t="s">
        <v>817</v>
      </c>
      <c r="C16" s="470" t="s">
        <v>818</v>
      </c>
      <c r="D16" s="471" t="s">
        <v>832</v>
      </c>
      <c r="E16" s="471" t="s">
        <v>833</v>
      </c>
      <c r="F16" s="471" t="s">
        <v>834</v>
      </c>
      <c r="G16" s="471" t="s">
        <v>948</v>
      </c>
      <c r="H16" s="471" t="s">
        <v>963</v>
      </c>
      <c r="I16" s="470" t="s">
        <v>835</v>
      </c>
      <c r="J16" s="470" t="s">
        <v>855</v>
      </c>
    </row>
    <row r="17" spans="2:11" ht="31.5" customHeight="1">
      <c r="B17" s="103">
        <v>1</v>
      </c>
      <c r="C17" s="104" t="s">
        <v>836</v>
      </c>
      <c r="D17" s="578">
        <f>SUM(D18:D22)</f>
        <v>5</v>
      </c>
      <c r="E17" s="578">
        <f>SUM(E18:E22)</f>
        <v>7</v>
      </c>
      <c r="F17" s="578">
        <f>SUM(F18:F22)</f>
        <v>5</v>
      </c>
      <c r="G17" s="578">
        <f>SUM(G18:G22)</f>
        <v>5</v>
      </c>
      <c r="H17" s="578">
        <f>SUM(H18:H22)</f>
        <v>7</v>
      </c>
      <c r="I17" s="578">
        <f>AVERAGE(D17:H17)</f>
        <v>5.8</v>
      </c>
      <c r="J17" s="740" t="s">
        <v>856</v>
      </c>
      <c r="K17" s="130"/>
    </row>
    <row r="18" spans="2:11" ht="27" customHeight="1">
      <c r="B18" s="105"/>
      <c r="C18" s="106" t="s">
        <v>837</v>
      </c>
      <c r="D18" s="479">
        <v>1</v>
      </c>
      <c r="E18" s="479">
        <v>2</v>
      </c>
      <c r="F18" s="479">
        <v>1</v>
      </c>
      <c r="G18" s="479">
        <v>1</v>
      </c>
      <c r="H18" s="107">
        <v>1</v>
      </c>
      <c r="I18" s="578">
        <f aca="true" t="shared" si="0" ref="I18:I41">AVERAGE(D18:H18)</f>
        <v>1.2</v>
      </c>
      <c r="J18" s="741"/>
      <c r="K18" s="130"/>
    </row>
    <row r="19" spans="2:11" ht="27" customHeight="1">
      <c r="B19" s="105"/>
      <c r="C19" s="106" t="s">
        <v>838</v>
      </c>
      <c r="D19" s="479">
        <v>1</v>
      </c>
      <c r="E19" s="479">
        <v>1</v>
      </c>
      <c r="F19" s="479">
        <v>1</v>
      </c>
      <c r="G19" s="479">
        <v>1</v>
      </c>
      <c r="H19" s="466">
        <v>1</v>
      </c>
      <c r="I19" s="578">
        <f t="shared" si="0"/>
        <v>1</v>
      </c>
      <c r="J19" s="741"/>
      <c r="K19" s="130"/>
    </row>
    <row r="20" spans="2:11" ht="27" customHeight="1">
      <c r="B20" s="105"/>
      <c r="C20" s="106" t="s">
        <v>839</v>
      </c>
      <c r="D20" s="479">
        <v>0</v>
      </c>
      <c r="E20" s="479">
        <v>1</v>
      </c>
      <c r="F20" s="479">
        <v>1</v>
      </c>
      <c r="G20" s="479">
        <v>1</v>
      </c>
      <c r="H20" s="466">
        <v>3</v>
      </c>
      <c r="I20" s="578">
        <f t="shared" si="0"/>
        <v>1.2</v>
      </c>
      <c r="J20" s="741"/>
      <c r="K20" s="130"/>
    </row>
    <row r="21" spans="2:11" ht="27" customHeight="1">
      <c r="B21" s="105"/>
      <c r="C21" s="106" t="s">
        <v>840</v>
      </c>
      <c r="D21" s="479">
        <v>3</v>
      </c>
      <c r="E21" s="479">
        <v>3</v>
      </c>
      <c r="F21" s="479">
        <v>2</v>
      </c>
      <c r="G21" s="479">
        <v>2</v>
      </c>
      <c r="H21" s="466">
        <v>2</v>
      </c>
      <c r="I21" s="578">
        <f t="shared" si="0"/>
        <v>2.4</v>
      </c>
      <c r="J21" s="741"/>
      <c r="K21" s="130"/>
    </row>
    <row r="22" spans="2:11" ht="27" customHeight="1">
      <c r="B22" s="108"/>
      <c r="C22" s="109" t="s">
        <v>841</v>
      </c>
      <c r="D22" s="480">
        <v>0</v>
      </c>
      <c r="E22" s="480">
        <v>0</v>
      </c>
      <c r="F22" s="480">
        <v>0</v>
      </c>
      <c r="G22" s="480">
        <v>0</v>
      </c>
      <c r="H22" s="466">
        <v>0</v>
      </c>
      <c r="I22" s="578">
        <f t="shared" si="0"/>
        <v>0</v>
      </c>
      <c r="J22" s="741"/>
      <c r="K22" s="130"/>
    </row>
    <row r="23" spans="2:11" ht="42" customHeight="1">
      <c r="B23" s="110">
        <v>2</v>
      </c>
      <c r="C23" s="106" t="s">
        <v>842</v>
      </c>
      <c r="D23" s="578">
        <f>SUM(D24:D28)</f>
        <v>5</v>
      </c>
      <c r="E23" s="578">
        <f>SUM(E24:E28)</f>
        <v>7</v>
      </c>
      <c r="F23" s="578">
        <f>SUM(F24:F28)</f>
        <v>6</v>
      </c>
      <c r="G23" s="578">
        <f>SUM(G24:G28)</f>
        <v>6</v>
      </c>
      <c r="H23" s="578">
        <f>SUM(H24:H28)</f>
        <v>7</v>
      </c>
      <c r="I23" s="578">
        <f t="shared" si="0"/>
        <v>6.2</v>
      </c>
      <c r="J23" s="741"/>
      <c r="K23" s="130"/>
    </row>
    <row r="24" spans="2:11" ht="27" customHeight="1">
      <c r="B24" s="111"/>
      <c r="C24" s="106" t="s">
        <v>837</v>
      </c>
      <c r="D24" s="479">
        <v>1</v>
      </c>
      <c r="E24" s="479">
        <v>2</v>
      </c>
      <c r="F24" s="479">
        <v>1</v>
      </c>
      <c r="G24" s="479">
        <v>1</v>
      </c>
      <c r="H24" s="107">
        <v>1</v>
      </c>
      <c r="I24" s="578">
        <f t="shared" si="0"/>
        <v>1.2</v>
      </c>
      <c r="J24" s="741"/>
      <c r="K24" s="130"/>
    </row>
    <row r="25" spans="2:11" ht="27" customHeight="1">
      <c r="B25" s="111"/>
      <c r="C25" s="106" t="s">
        <v>838</v>
      </c>
      <c r="D25" s="479">
        <v>1</v>
      </c>
      <c r="E25" s="479">
        <v>1</v>
      </c>
      <c r="F25" s="479">
        <v>1</v>
      </c>
      <c r="G25" s="479">
        <v>1</v>
      </c>
      <c r="H25" s="107">
        <v>1</v>
      </c>
      <c r="I25" s="578">
        <f t="shared" si="0"/>
        <v>1</v>
      </c>
      <c r="J25" s="741"/>
      <c r="K25" s="130"/>
    </row>
    <row r="26" spans="2:11" ht="27" customHeight="1">
      <c r="B26" s="111"/>
      <c r="C26" s="106" t="s">
        <v>839</v>
      </c>
      <c r="D26" s="479">
        <v>0</v>
      </c>
      <c r="E26" s="479">
        <v>1</v>
      </c>
      <c r="F26" s="479">
        <v>1</v>
      </c>
      <c r="G26" s="479">
        <v>1</v>
      </c>
      <c r="H26" s="107">
        <v>3</v>
      </c>
      <c r="I26" s="578">
        <f t="shared" si="0"/>
        <v>1.2</v>
      </c>
      <c r="J26" s="741"/>
      <c r="K26" s="130"/>
    </row>
    <row r="27" spans="2:11" ht="27" customHeight="1">
      <c r="B27" s="111"/>
      <c r="C27" s="106" t="s">
        <v>840</v>
      </c>
      <c r="D27" s="479">
        <v>3</v>
      </c>
      <c r="E27" s="479">
        <v>3</v>
      </c>
      <c r="F27" s="479">
        <v>3</v>
      </c>
      <c r="G27" s="479">
        <v>3</v>
      </c>
      <c r="H27" s="107">
        <v>2</v>
      </c>
      <c r="I27" s="578">
        <f t="shared" si="0"/>
        <v>2.8</v>
      </c>
      <c r="J27" s="741"/>
      <c r="K27" s="130"/>
    </row>
    <row r="28" spans="2:11" ht="27" customHeight="1">
      <c r="B28" s="112"/>
      <c r="C28" s="109" t="s">
        <v>841</v>
      </c>
      <c r="D28" s="480">
        <v>0</v>
      </c>
      <c r="E28" s="480">
        <v>0</v>
      </c>
      <c r="F28" s="480">
        <v>0</v>
      </c>
      <c r="G28" s="480">
        <v>0</v>
      </c>
      <c r="H28" s="107">
        <v>0</v>
      </c>
      <c r="I28" s="578">
        <f t="shared" si="0"/>
        <v>0</v>
      </c>
      <c r="J28" s="742"/>
      <c r="K28" s="130"/>
    </row>
    <row r="29" spans="2:11" ht="60.75" customHeight="1">
      <c r="B29" s="113">
        <v>3</v>
      </c>
      <c r="C29" s="106" t="s">
        <v>950</v>
      </c>
      <c r="D29" s="479">
        <v>0</v>
      </c>
      <c r="E29" s="479">
        <v>0</v>
      </c>
      <c r="F29" s="479">
        <v>10</v>
      </c>
      <c r="G29" s="479">
        <v>10</v>
      </c>
      <c r="H29" s="107">
        <v>10</v>
      </c>
      <c r="I29" s="578">
        <f t="shared" si="0"/>
        <v>6</v>
      </c>
      <c r="J29" s="121" t="s">
        <v>857</v>
      </c>
      <c r="K29" s="130"/>
    </row>
    <row r="30" spans="2:11" ht="39" customHeight="1">
      <c r="B30" s="114">
        <v>4</v>
      </c>
      <c r="C30" s="115" t="s">
        <v>843</v>
      </c>
      <c r="D30" s="578">
        <f>D31+D38</f>
        <v>6</v>
      </c>
      <c r="E30" s="578">
        <f>E31+E38</f>
        <v>13</v>
      </c>
      <c r="F30" s="578">
        <f>F31+F38</f>
        <v>5</v>
      </c>
      <c r="G30" s="578">
        <f>G31+G38</f>
        <v>6</v>
      </c>
      <c r="H30" s="578">
        <f>H31+H38</f>
        <v>11</v>
      </c>
      <c r="I30" s="578">
        <f t="shared" si="0"/>
        <v>8.2</v>
      </c>
      <c r="J30" s="743" t="s">
        <v>858</v>
      </c>
      <c r="K30" s="130"/>
    </row>
    <row r="31" spans="2:11" ht="27" customHeight="1">
      <c r="B31" s="116"/>
      <c r="C31" s="117" t="s">
        <v>844</v>
      </c>
      <c r="D31" s="578">
        <f>D32+D35</f>
        <v>4</v>
      </c>
      <c r="E31" s="578">
        <f>E32+E35</f>
        <v>7</v>
      </c>
      <c r="F31" s="578">
        <f>F32+F35</f>
        <v>3</v>
      </c>
      <c r="G31" s="578">
        <f>G32+G35</f>
        <v>3</v>
      </c>
      <c r="H31" s="578">
        <f>H32+H35</f>
        <v>3</v>
      </c>
      <c r="I31" s="578">
        <f t="shared" si="0"/>
        <v>4</v>
      </c>
      <c r="J31" s="743"/>
      <c r="K31" s="130"/>
    </row>
    <row r="32" spans="2:10" ht="27" customHeight="1">
      <c r="B32" s="116"/>
      <c r="C32" s="118" t="s">
        <v>845</v>
      </c>
      <c r="D32" s="578">
        <f>SUM(D33:D34)</f>
        <v>4</v>
      </c>
      <c r="E32" s="578">
        <f>SUM(E33:E34)</f>
        <v>7</v>
      </c>
      <c r="F32" s="578">
        <f>SUM(F33:F34)</f>
        <v>3</v>
      </c>
      <c r="G32" s="578">
        <f>SUM(G33:G34)</f>
        <v>3</v>
      </c>
      <c r="H32" s="578">
        <f>SUM(H33:H34)</f>
        <v>3</v>
      </c>
      <c r="I32" s="578">
        <f t="shared" si="0"/>
        <v>4</v>
      </c>
      <c r="J32" s="743"/>
    </row>
    <row r="33" spans="2:10" ht="27" customHeight="1">
      <c r="B33" s="116"/>
      <c r="C33" s="119" t="s">
        <v>846</v>
      </c>
      <c r="D33" s="107">
        <v>4</v>
      </c>
      <c r="E33" s="107">
        <v>7</v>
      </c>
      <c r="F33" s="107">
        <v>3</v>
      </c>
      <c r="G33" s="107">
        <v>1</v>
      </c>
      <c r="H33" s="107">
        <v>3</v>
      </c>
      <c r="I33" s="578">
        <f t="shared" si="0"/>
        <v>3.6</v>
      </c>
      <c r="J33" s="743"/>
    </row>
    <row r="34" spans="2:10" ht="27" customHeight="1">
      <c r="B34" s="116"/>
      <c r="C34" s="119" t="s">
        <v>847</v>
      </c>
      <c r="D34" s="466">
        <v>0</v>
      </c>
      <c r="E34" s="466">
        <v>0</v>
      </c>
      <c r="F34" s="107">
        <v>0</v>
      </c>
      <c r="G34" s="107">
        <v>2</v>
      </c>
      <c r="H34" s="107">
        <v>0</v>
      </c>
      <c r="I34" s="578">
        <f t="shared" si="0"/>
        <v>0.4</v>
      </c>
      <c r="J34" s="743"/>
    </row>
    <row r="35" spans="2:10" ht="27" customHeight="1">
      <c r="B35" s="116"/>
      <c r="C35" s="118" t="s">
        <v>848</v>
      </c>
      <c r="D35" s="578">
        <f>SUM(D36:D37)</f>
        <v>0</v>
      </c>
      <c r="E35" s="578">
        <f>SUM(E36:E37)</f>
        <v>0</v>
      </c>
      <c r="F35" s="578">
        <f>SUM(F36:F37)</f>
        <v>0</v>
      </c>
      <c r="G35" s="578">
        <f>SUM(G36:G37)</f>
        <v>0</v>
      </c>
      <c r="H35" s="578">
        <f>SUM(H36:H37)</f>
        <v>0</v>
      </c>
      <c r="I35" s="578">
        <f t="shared" si="0"/>
        <v>0</v>
      </c>
      <c r="J35" s="743"/>
    </row>
    <row r="36" spans="2:10" ht="27" customHeight="1">
      <c r="B36" s="116"/>
      <c r="C36" s="119" t="s">
        <v>849</v>
      </c>
      <c r="D36" s="107">
        <v>0</v>
      </c>
      <c r="E36" s="107">
        <v>0</v>
      </c>
      <c r="F36" s="107">
        <v>0</v>
      </c>
      <c r="G36" s="107">
        <v>0</v>
      </c>
      <c r="H36" s="107">
        <v>0</v>
      </c>
      <c r="I36" s="578">
        <f t="shared" si="0"/>
        <v>0</v>
      </c>
      <c r="J36" s="743"/>
    </row>
    <row r="37" spans="2:10" ht="27" customHeight="1">
      <c r="B37" s="116"/>
      <c r="C37" s="119" t="s">
        <v>850</v>
      </c>
      <c r="D37" s="107">
        <v>0</v>
      </c>
      <c r="E37" s="107">
        <v>0</v>
      </c>
      <c r="F37" s="107">
        <v>0</v>
      </c>
      <c r="G37" s="107">
        <v>0</v>
      </c>
      <c r="H37" s="107">
        <v>0</v>
      </c>
      <c r="I37" s="578">
        <f t="shared" si="0"/>
        <v>0</v>
      </c>
      <c r="J37" s="743"/>
    </row>
    <row r="38" spans="2:10" ht="27" customHeight="1">
      <c r="B38" s="116"/>
      <c r="C38" s="117" t="s">
        <v>851</v>
      </c>
      <c r="D38" s="578">
        <f>SUM(D39:D40)</f>
        <v>2</v>
      </c>
      <c r="E38" s="578">
        <f>SUM(E39:E40)</f>
        <v>6</v>
      </c>
      <c r="F38" s="578">
        <f>SUM(F39:F40)</f>
        <v>2</v>
      </c>
      <c r="G38" s="578">
        <f>SUM(G39:G40)</f>
        <v>3</v>
      </c>
      <c r="H38" s="578">
        <f>SUM(H39:H40)</f>
        <v>8</v>
      </c>
      <c r="I38" s="578">
        <f t="shared" si="0"/>
        <v>4.2</v>
      </c>
      <c r="J38" s="743"/>
    </row>
    <row r="39" spans="2:10" ht="27" customHeight="1">
      <c r="B39" s="116"/>
      <c r="C39" s="118" t="s">
        <v>852</v>
      </c>
      <c r="D39" s="107">
        <v>1</v>
      </c>
      <c r="E39" s="466">
        <v>4</v>
      </c>
      <c r="F39" s="466">
        <v>2</v>
      </c>
      <c r="G39" s="466">
        <v>0</v>
      </c>
      <c r="H39" s="107">
        <v>7</v>
      </c>
      <c r="I39" s="578">
        <f t="shared" si="0"/>
        <v>2.8</v>
      </c>
      <c r="J39" s="743"/>
    </row>
    <row r="40" spans="2:10" ht="27" customHeight="1">
      <c r="B40" s="120"/>
      <c r="C40" s="118" t="s">
        <v>853</v>
      </c>
      <c r="D40" s="107">
        <v>1</v>
      </c>
      <c r="E40" s="107">
        <v>2</v>
      </c>
      <c r="F40" s="107">
        <v>0</v>
      </c>
      <c r="G40" s="107">
        <v>3</v>
      </c>
      <c r="H40" s="107">
        <v>1</v>
      </c>
      <c r="I40" s="578">
        <f t="shared" si="0"/>
        <v>1.4</v>
      </c>
      <c r="J40" s="743"/>
    </row>
    <row r="41" spans="2:10" ht="51" customHeight="1">
      <c r="B41" s="121">
        <v>5</v>
      </c>
      <c r="C41" s="115" t="s">
        <v>854</v>
      </c>
      <c r="D41" s="107">
        <v>1</v>
      </c>
      <c r="E41" s="107">
        <v>4</v>
      </c>
      <c r="F41" s="466">
        <v>4</v>
      </c>
      <c r="G41" s="466">
        <v>6</v>
      </c>
      <c r="H41" s="107">
        <v>0</v>
      </c>
      <c r="I41" s="578">
        <f t="shared" si="0"/>
        <v>3</v>
      </c>
      <c r="J41" s="121" t="s">
        <v>859</v>
      </c>
    </row>
    <row r="42" ht="15" customHeight="1"/>
    <row r="43" spans="2:9" ht="16.5" customHeight="1">
      <c r="B43" s="123"/>
      <c r="C43" s="158" t="s">
        <v>765</v>
      </c>
      <c r="D43" s="124"/>
      <c r="E43" s="124"/>
      <c r="F43" s="124"/>
      <c r="G43" s="124"/>
      <c r="H43" s="124"/>
      <c r="I43" s="102"/>
    </row>
    <row r="44" spans="3:4" ht="24" customHeight="1">
      <c r="C44" s="739"/>
      <c r="D44" s="739"/>
    </row>
    <row r="45" spans="4:9" ht="27" customHeight="1">
      <c r="D45" s="92"/>
      <c r="E45" s="92"/>
      <c r="F45" s="92"/>
      <c r="G45" s="92"/>
      <c r="H45" s="92"/>
      <c r="I45" s="92"/>
    </row>
    <row r="46" ht="27" customHeight="1">
      <c r="C46" s="125"/>
    </row>
    <row r="47" ht="27" customHeight="1">
      <c r="B47" s="92"/>
    </row>
    <row r="48" ht="27" customHeight="1"/>
    <row r="49" ht="27" customHeight="1">
      <c r="B49" s="92"/>
    </row>
    <row r="50" ht="27" customHeight="1">
      <c r="B50" s="92"/>
    </row>
    <row r="51" ht="27" customHeight="1">
      <c r="B51" s="92"/>
    </row>
    <row r="52" ht="27" customHeight="1">
      <c r="B52" s="92"/>
    </row>
    <row r="53" ht="27" customHeight="1">
      <c r="B53" s="92"/>
    </row>
    <row r="54" ht="27" customHeight="1">
      <c r="B54" s="92"/>
    </row>
    <row r="55" ht="27" customHeight="1">
      <c r="B55" s="92"/>
    </row>
    <row r="56" ht="27" customHeight="1">
      <c r="B56" s="92"/>
    </row>
    <row r="57" ht="27" customHeight="1">
      <c r="B57" s="92"/>
    </row>
    <row r="58" ht="27" customHeight="1">
      <c r="B58" s="92"/>
    </row>
    <row r="59" ht="27" customHeight="1">
      <c r="B59" s="92"/>
    </row>
    <row r="60" ht="27" customHeight="1">
      <c r="B60" s="92"/>
    </row>
    <row r="61" ht="27" customHeight="1"/>
  </sheetData>
  <sheetProtection password="EA7E" sheet="1"/>
  <mergeCells count="5">
    <mergeCell ref="B2:J2"/>
    <mergeCell ref="C44:D44"/>
    <mergeCell ref="J17:J28"/>
    <mergeCell ref="J30:J40"/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9"/>
  <rowBreaks count="1" manualBreakCount="1">
    <brk id="28" min="1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M150"/>
  <sheetViews>
    <sheetView zoomScalePageLayoutView="0" workbookViewId="0" topLeftCell="A1">
      <selection activeCell="I64" sqref="I64"/>
    </sheetView>
  </sheetViews>
  <sheetFormatPr defaultColWidth="8.8515625" defaultRowHeight="15"/>
  <cols>
    <col min="1" max="1" width="3.421875" style="0" customWidth="1"/>
    <col min="2" max="2" width="5.00390625" style="0" customWidth="1"/>
    <col min="3" max="3" width="23.421875" style="0" customWidth="1"/>
    <col min="4" max="4" width="33.421875" style="0" customWidth="1"/>
    <col min="5" max="9" width="13.00390625" style="0" customWidth="1"/>
    <col min="10" max="10" width="14.28125" style="0" bestFit="1" customWidth="1"/>
    <col min="11" max="11" width="17.00390625" style="0" customWidth="1"/>
  </cols>
  <sheetData>
    <row r="1" ht="15.75" thickBot="1"/>
    <row r="2" spans="2:11" ht="18" customHeight="1">
      <c r="B2" s="708" t="s">
        <v>777</v>
      </c>
      <c r="C2" s="709"/>
      <c r="D2" s="709"/>
      <c r="E2" s="709"/>
      <c r="F2" s="709"/>
      <c r="G2" s="709"/>
      <c r="H2" s="709"/>
      <c r="I2" s="709"/>
      <c r="J2" s="709"/>
      <c r="K2" s="710"/>
    </row>
    <row r="3" spans="2:11" ht="18" customHeight="1" thickBot="1">
      <c r="B3" s="718" t="s">
        <v>778</v>
      </c>
      <c r="C3" s="737"/>
      <c r="D3" s="737"/>
      <c r="E3" s="737"/>
      <c r="F3" s="737"/>
      <c r="G3" s="737"/>
      <c r="H3" s="737"/>
      <c r="I3" s="737"/>
      <c r="J3" s="737"/>
      <c r="K3" s="738"/>
    </row>
    <row r="4" spans="1:12" ht="15">
      <c r="A4" s="574"/>
      <c r="B4" s="516"/>
      <c r="C4" s="516"/>
      <c r="D4" s="516"/>
      <c r="E4" s="516"/>
      <c r="F4" s="516"/>
      <c r="G4" s="516"/>
      <c r="H4" s="516"/>
      <c r="I4" s="516"/>
      <c r="J4" s="517"/>
      <c r="K4" s="575"/>
      <c r="L4" s="92"/>
    </row>
    <row r="5" spans="1:12" ht="15">
      <c r="A5" s="574"/>
      <c r="B5" s="516"/>
      <c r="C5" s="516"/>
      <c r="D5" s="516"/>
      <c r="E5" s="516"/>
      <c r="F5" s="516"/>
      <c r="G5" s="516"/>
      <c r="H5" s="516"/>
      <c r="I5" s="516"/>
      <c r="J5" s="517"/>
      <c r="K5" s="576"/>
      <c r="L5" s="92"/>
    </row>
    <row r="6" spans="1:12" ht="15">
      <c r="A6" s="574"/>
      <c r="B6" s="518"/>
      <c r="C6" s="518"/>
      <c r="D6" s="518"/>
      <c r="E6" s="518"/>
      <c r="F6" s="518"/>
      <c r="G6" s="518"/>
      <c r="H6" s="518"/>
      <c r="I6" s="518"/>
      <c r="J6" s="517"/>
      <c r="K6" s="576"/>
      <c r="L6" s="92"/>
    </row>
    <row r="7" spans="1:12" ht="15">
      <c r="A7" s="574"/>
      <c r="B7" s="518"/>
      <c r="C7" s="518"/>
      <c r="D7" s="518"/>
      <c r="E7" s="518"/>
      <c r="F7" s="518"/>
      <c r="G7" s="518"/>
      <c r="H7" s="518"/>
      <c r="I7" s="518"/>
      <c r="J7" s="517"/>
      <c r="K7" s="576"/>
      <c r="L7" s="92"/>
    </row>
    <row r="8" spans="1:12" ht="15">
      <c r="A8" s="574"/>
      <c r="B8" s="518"/>
      <c r="C8" s="518"/>
      <c r="D8" s="518"/>
      <c r="E8" s="518"/>
      <c r="F8" s="518"/>
      <c r="G8" s="518"/>
      <c r="H8" s="518"/>
      <c r="I8" s="518"/>
      <c r="J8" s="517"/>
      <c r="K8" s="576"/>
      <c r="L8" s="92"/>
    </row>
    <row r="9" spans="1:12" ht="15">
      <c r="A9" s="574"/>
      <c r="B9" s="518"/>
      <c r="C9" s="518"/>
      <c r="D9" s="518"/>
      <c r="E9" s="518"/>
      <c r="F9" s="518"/>
      <c r="G9" s="518"/>
      <c r="H9" s="518"/>
      <c r="I9" s="518"/>
      <c r="J9" s="517"/>
      <c r="K9" s="576"/>
      <c r="L9" s="92"/>
    </row>
    <row r="10" spans="1:12" ht="15.75" thickBot="1">
      <c r="A10" s="574"/>
      <c r="B10" s="519"/>
      <c r="C10" s="519"/>
      <c r="D10" s="519"/>
      <c r="E10" s="519"/>
      <c r="F10" s="519"/>
      <c r="G10" s="519"/>
      <c r="H10" s="519"/>
      <c r="I10" s="519"/>
      <c r="J10" s="520"/>
      <c r="K10" s="577"/>
      <c r="L10" s="92"/>
    </row>
    <row r="11" spans="2:12" ht="15">
      <c r="B11" s="131"/>
      <c r="C11" s="131"/>
      <c r="D11" s="131"/>
      <c r="E11" s="131"/>
      <c r="F11" s="131"/>
      <c r="G11" s="131"/>
      <c r="H11" s="131"/>
      <c r="I11" s="131"/>
      <c r="J11" s="122"/>
      <c r="K11" s="122"/>
      <c r="L11" s="92"/>
    </row>
    <row r="12" spans="2:12" ht="15" customHeight="1">
      <c r="B12" s="744" t="s">
        <v>861</v>
      </c>
      <c r="C12" s="744"/>
      <c r="D12" s="744"/>
      <c r="E12" s="744"/>
      <c r="F12" s="744"/>
      <c r="G12" s="744"/>
      <c r="H12" s="744"/>
      <c r="I12" s="744"/>
      <c r="J12" s="93"/>
      <c r="K12" s="94"/>
      <c r="L12" s="92"/>
    </row>
    <row r="13" spans="2:12" ht="15">
      <c r="B13" s="100"/>
      <c r="C13" s="101"/>
      <c r="D13" s="101"/>
      <c r="E13" s="100"/>
      <c r="F13" s="100"/>
      <c r="G13" s="100"/>
      <c r="H13" s="100"/>
      <c r="I13" s="100"/>
      <c r="J13" s="124"/>
      <c r="K13" s="124"/>
      <c r="L13" s="92"/>
    </row>
    <row r="14" spans="2:12" ht="42.75" customHeight="1">
      <c r="B14" s="470" t="s">
        <v>817</v>
      </c>
      <c r="C14" s="470" t="s">
        <v>862</v>
      </c>
      <c r="D14" s="470" t="s">
        <v>863</v>
      </c>
      <c r="E14" s="471" t="s">
        <v>832</v>
      </c>
      <c r="F14" s="471" t="s">
        <v>833</v>
      </c>
      <c r="G14" s="471" t="s">
        <v>834</v>
      </c>
      <c r="H14" s="471" t="s">
        <v>948</v>
      </c>
      <c r="I14" s="471" t="s">
        <v>963</v>
      </c>
      <c r="J14" s="470" t="s">
        <v>835</v>
      </c>
      <c r="K14" s="472" t="s">
        <v>855</v>
      </c>
      <c r="L14" s="122"/>
    </row>
    <row r="15" spans="2:12" ht="60" customHeight="1">
      <c r="B15" s="746" t="s">
        <v>864</v>
      </c>
      <c r="C15" s="748" t="s">
        <v>865</v>
      </c>
      <c r="D15" s="134" t="s">
        <v>866</v>
      </c>
      <c r="E15" s="579">
        <f>SUM(E16:E18)</f>
        <v>1</v>
      </c>
      <c r="F15" s="579">
        <f>SUM(F16:F18)</f>
        <v>8</v>
      </c>
      <c r="G15" s="579">
        <f>SUM(G16:G18)</f>
        <v>5</v>
      </c>
      <c r="H15" s="579">
        <f>SUM(H16:H18)</f>
        <v>7</v>
      </c>
      <c r="I15" s="579">
        <f>SUM(I16:I18)</f>
        <v>2</v>
      </c>
      <c r="J15" s="578">
        <f aca="true" t="shared" si="0" ref="J15:J21">AVERAGE(E15:I15)</f>
        <v>4.6</v>
      </c>
      <c r="K15" s="773" t="s">
        <v>867</v>
      </c>
      <c r="L15" s="92"/>
    </row>
    <row r="16" spans="2:12" ht="24.75" customHeight="1">
      <c r="B16" s="751"/>
      <c r="C16" s="752"/>
      <c r="D16" s="135" t="s">
        <v>868</v>
      </c>
      <c r="E16" s="107">
        <v>0</v>
      </c>
      <c r="F16" s="107">
        <v>1</v>
      </c>
      <c r="G16" s="107">
        <v>0</v>
      </c>
      <c r="H16" s="107">
        <v>0</v>
      </c>
      <c r="I16" s="107">
        <v>0</v>
      </c>
      <c r="J16" s="578">
        <f t="shared" si="0"/>
        <v>0.2</v>
      </c>
      <c r="K16" s="774"/>
      <c r="L16" s="92"/>
    </row>
    <row r="17" spans="2:12" ht="24.75" customHeight="1">
      <c r="B17" s="751"/>
      <c r="C17" s="752"/>
      <c r="D17" s="135" t="s">
        <v>869</v>
      </c>
      <c r="E17" s="107">
        <v>1</v>
      </c>
      <c r="F17" s="107">
        <v>6</v>
      </c>
      <c r="G17" s="107">
        <v>5</v>
      </c>
      <c r="H17" s="107">
        <v>6</v>
      </c>
      <c r="I17" s="107">
        <v>2</v>
      </c>
      <c r="J17" s="578">
        <f t="shared" si="0"/>
        <v>4</v>
      </c>
      <c r="K17" s="774"/>
      <c r="L17" s="92"/>
    </row>
    <row r="18" spans="2:12" ht="24.75" customHeight="1">
      <c r="B18" s="747"/>
      <c r="C18" s="749"/>
      <c r="D18" s="135" t="s">
        <v>870</v>
      </c>
      <c r="E18" s="107">
        <v>0</v>
      </c>
      <c r="F18" s="107">
        <v>1</v>
      </c>
      <c r="G18" s="107">
        <v>0</v>
      </c>
      <c r="H18" s="107">
        <v>1</v>
      </c>
      <c r="I18" s="107">
        <v>0</v>
      </c>
      <c r="J18" s="578">
        <f t="shared" si="0"/>
        <v>0.4</v>
      </c>
      <c r="K18" s="775"/>
      <c r="L18" s="92"/>
    </row>
    <row r="19" spans="2:12" ht="46.5" customHeight="1">
      <c r="B19" s="746" t="s">
        <v>871</v>
      </c>
      <c r="C19" s="748" t="s">
        <v>872</v>
      </c>
      <c r="D19" s="135" t="s">
        <v>873</v>
      </c>
      <c r="E19" s="481">
        <v>1</v>
      </c>
      <c r="F19" s="481">
        <v>3</v>
      </c>
      <c r="G19" s="481">
        <v>3</v>
      </c>
      <c r="H19" s="481">
        <v>3</v>
      </c>
      <c r="I19" s="107">
        <v>4</v>
      </c>
      <c r="J19" s="581">
        <f t="shared" si="0"/>
        <v>2.8</v>
      </c>
      <c r="K19" s="763" t="s">
        <v>856</v>
      </c>
      <c r="L19" s="92"/>
    </row>
    <row r="20" spans="2:12" ht="76.5" customHeight="1">
      <c r="B20" s="747"/>
      <c r="C20" s="749"/>
      <c r="D20" s="135" t="s">
        <v>874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578">
        <f t="shared" si="0"/>
        <v>0</v>
      </c>
      <c r="K20" s="763"/>
      <c r="L20" s="92"/>
    </row>
    <row r="21" spans="2:12" ht="45.75" customHeight="1">
      <c r="B21" s="746" t="s">
        <v>875</v>
      </c>
      <c r="C21" s="748" t="s">
        <v>876</v>
      </c>
      <c r="D21" s="521" t="s">
        <v>877</v>
      </c>
      <c r="E21" s="580">
        <f>SUM(E22:E24)</f>
        <v>5</v>
      </c>
      <c r="F21" s="580">
        <f>SUM(F22:F24)</f>
        <v>10</v>
      </c>
      <c r="G21" s="580">
        <f>SUM(G22:G24)</f>
        <v>10</v>
      </c>
      <c r="H21" s="580">
        <f>SUM(H22:H24)</f>
        <v>11</v>
      </c>
      <c r="I21" s="580">
        <f>SUM(I22:I24)</f>
        <v>12</v>
      </c>
      <c r="J21" s="578">
        <f t="shared" si="0"/>
        <v>9.6</v>
      </c>
      <c r="K21" s="773" t="s">
        <v>856</v>
      </c>
      <c r="L21" s="139"/>
    </row>
    <row r="22" spans="2:12" ht="24.75" customHeight="1">
      <c r="B22" s="751"/>
      <c r="C22" s="752"/>
      <c r="D22" s="521" t="s">
        <v>878</v>
      </c>
      <c r="E22" s="580">
        <f>E26+E30</f>
        <v>1</v>
      </c>
      <c r="F22" s="580">
        <f aca="true" t="shared" si="1" ref="E22:I24">F26+F30</f>
        <v>1</v>
      </c>
      <c r="G22" s="580">
        <f t="shared" si="1"/>
        <v>1</v>
      </c>
      <c r="H22" s="580">
        <f t="shared" si="1"/>
        <v>1</v>
      </c>
      <c r="I22" s="580">
        <f t="shared" si="1"/>
        <v>1</v>
      </c>
      <c r="J22" s="578">
        <f aca="true" t="shared" si="2" ref="J22:J36">AVERAGE(E22:I22)</f>
        <v>1</v>
      </c>
      <c r="K22" s="774"/>
      <c r="L22" s="139"/>
    </row>
    <row r="23" spans="2:12" ht="24.75" customHeight="1">
      <c r="B23" s="751"/>
      <c r="C23" s="752"/>
      <c r="D23" s="521" t="s">
        <v>879</v>
      </c>
      <c r="E23" s="580">
        <f t="shared" si="1"/>
        <v>0</v>
      </c>
      <c r="F23" s="580">
        <f t="shared" si="1"/>
        <v>2</v>
      </c>
      <c r="G23" s="580">
        <f t="shared" si="1"/>
        <v>2</v>
      </c>
      <c r="H23" s="580">
        <f t="shared" si="1"/>
        <v>2</v>
      </c>
      <c r="I23" s="580">
        <f t="shared" si="1"/>
        <v>2</v>
      </c>
      <c r="J23" s="578">
        <f t="shared" si="2"/>
        <v>1.6</v>
      </c>
      <c r="K23" s="774"/>
      <c r="L23" s="139"/>
    </row>
    <row r="24" spans="2:12" ht="24.75" customHeight="1">
      <c r="B24" s="751"/>
      <c r="C24" s="752"/>
      <c r="D24" s="521" t="s">
        <v>880</v>
      </c>
      <c r="E24" s="580">
        <f t="shared" si="1"/>
        <v>4</v>
      </c>
      <c r="F24" s="580">
        <f t="shared" si="1"/>
        <v>7</v>
      </c>
      <c r="G24" s="580">
        <f t="shared" si="1"/>
        <v>7</v>
      </c>
      <c r="H24" s="580">
        <f t="shared" si="1"/>
        <v>8</v>
      </c>
      <c r="I24" s="580">
        <f t="shared" si="1"/>
        <v>9</v>
      </c>
      <c r="J24" s="578">
        <f t="shared" si="2"/>
        <v>7</v>
      </c>
      <c r="K24" s="774"/>
      <c r="L24" s="139"/>
    </row>
    <row r="25" spans="2:12" ht="24.75" customHeight="1">
      <c r="B25" s="751"/>
      <c r="C25" s="752"/>
      <c r="D25" s="522" t="s">
        <v>881</v>
      </c>
      <c r="E25" s="580">
        <f>SUM(E26:E28)</f>
        <v>4</v>
      </c>
      <c r="F25" s="580">
        <f>SUM(F26:F28)</f>
        <v>6</v>
      </c>
      <c r="G25" s="580">
        <f>SUM(G26:G28)</f>
        <v>6</v>
      </c>
      <c r="H25" s="580">
        <f>SUM(H26:H28)</f>
        <v>6</v>
      </c>
      <c r="I25" s="580">
        <f>SUM(I26:I28)</f>
        <v>6</v>
      </c>
      <c r="J25" s="578">
        <f t="shared" si="2"/>
        <v>5.6</v>
      </c>
      <c r="K25" s="774"/>
      <c r="L25" s="92"/>
    </row>
    <row r="26" spans="2:12" ht="24.75" customHeight="1">
      <c r="B26" s="751"/>
      <c r="C26" s="752"/>
      <c r="D26" s="163" t="s">
        <v>882</v>
      </c>
      <c r="E26" s="107">
        <v>1</v>
      </c>
      <c r="F26" s="107">
        <v>1</v>
      </c>
      <c r="G26" s="107">
        <v>1</v>
      </c>
      <c r="H26" s="107">
        <v>1</v>
      </c>
      <c r="I26" s="107">
        <v>1</v>
      </c>
      <c r="J26" s="578">
        <f t="shared" si="2"/>
        <v>1</v>
      </c>
      <c r="K26" s="774"/>
      <c r="L26" s="92"/>
    </row>
    <row r="27" spans="2:12" ht="24.75" customHeight="1">
      <c r="B27" s="751"/>
      <c r="C27" s="752"/>
      <c r="D27" s="163" t="s">
        <v>883</v>
      </c>
      <c r="E27" s="107">
        <v>0</v>
      </c>
      <c r="F27" s="107">
        <v>1</v>
      </c>
      <c r="G27" s="107">
        <v>1</v>
      </c>
      <c r="H27" s="107">
        <v>1</v>
      </c>
      <c r="I27" s="107">
        <v>1</v>
      </c>
      <c r="J27" s="578">
        <f t="shared" si="2"/>
        <v>0.8</v>
      </c>
      <c r="K27" s="774"/>
      <c r="L27" s="92"/>
    </row>
    <row r="28" spans="2:12" ht="24.75" customHeight="1">
      <c r="B28" s="751"/>
      <c r="C28" s="752"/>
      <c r="D28" s="163" t="s">
        <v>884</v>
      </c>
      <c r="E28" s="107">
        <v>3</v>
      </c>
      <c r="F28" s="107">
        <v>4</v>
      </c>
      <c r="G28" s="107">
        <v>4</v>
      </c>
      <c r="H28" s="107">
        <v>4</v>
      </c>
      <c r="I28" s="107">
        <v>4</v>
      </c>
      <c r="J28" s="578">
        <f t="shared" si="2"/>
        <v>3.8</v>
      </c>
      <c r="K28" s="774"/>
      <c r="L28" s="92"/>
    </row>
    <row r="29" spans="2:12" ht="24.75" customHeight="1">
      <c r="B29" s="751"/>
      <c r="C29" s="752"/>
      <c r="D29" s="522" t="s">
        <v>885</v>
      </c>
      <c r="E29" s="580">
        <f>SUM(E30:E32)</f>
        <v>1</v>
      </c>
      <c r="F29" s="580">
        <f>SUM(F30:F32)</f>
        <v>4</v>
      </c>
      <c r="G29" s="580">
        <f>SUM(G30:G32)</f>
        <v>4</v>
      </c>
      <c r="H29" s="580">
        <f>SUM(H30:H32)</f>
        <v>5</v>
      </c>
      <c r="I29" s="580">
        <f>SUM(I30:I32)</f>
        <v>6</v>
      </c>
      <c r="J29" s="578">
        <f t="shared" si="2"/>
        <v>4</v>
      </c>
      <c r="K29" s="774"/>
      <c r="L29" s="92"/>
    </row>
    <row r="30" spans="2:12" ht="24.75" customHeight="1">
      <c r="B30" s="751"/>
      <c r="C30" s="752"/>
      <c r="D30" s="163" t="s">
        <v>882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578">
        <f t="shared" si="2"/>
        <v>0</v>
      </c>
      <c r="K30" s="774"/>
      <c r="L30" s="92"/>
    </row>
    <row r="31" spans="2:12" ht="24.75" customHeight="1">
      <c r="B31" s="751"/>
      <c r="C31" s="752"/>
      <c r="D31" s="163" t="s">
        <v>883</v>
      </c>
      <c r="E31" s="107">
        <v>0</v>
      </c>
      <c r="F31" s="107">
        <v>1</v>
      </c>
      <c r="G31" s="107">
        <v>1</v>
      </c>
      <c r="H31" s="107">
        <v>1</v>
      </c>
      <c r="I31" s="107">
        <v>1</v>
      </c>
      <c r="J31" s="578">
        <f t="shared" si="2"/>
        <v>0.8</v>
      </c>
      <c r="K31" s="774"/>
      <c r="L31" s="92"/>
    </row>
    <row r="32" spans="2:12" ht="24.75" customHeight="1">
      <c r="B32" s="747"/>
      <c r="C32" s="749"/>
      <c r="D32" s="163" t="s">
        <v>884</v>
      </c>
      <c r="E32" s="107">
        <v>1</v>
      </c>
      <c r="F32" s="107">
        <v>3</v>
      </c>
      <c r="G32" s="107">
        <v>3</v>
      </c>
      <c r="H32" s="107">
        <v>4</v>
      </c>
      <c r="I32" s="107">
        <v>5</v>
      </c>
      <c r="J32" s="578">
        <f t="shared" si="2"/>
        <v>3.2</v>
      </c>
      <c r="K32" s="775"/>
      <c r="L32" s="92"/>
    </row>
    <row r="33" spans="2:12" ht="37.5" customHeight="1">
      <c r="B33" s="746" t="s">
        <v>886</v>
      </c>
      <c r="C33" s="748" t="s">
        <v>887</v>
      </c>
      <c r="D33" s="163" t="s">
        <v>888</v>
      </c>
      <c r="E33" s="580">
        <f>SUM(E34:E35)</f>
        <v>9</v>
      </c>
      <c r="F33" s="580">
        <f>SUM(F34:F35)</f>
        <v>19</v>
      </c>
      <c r="G33" s="580">
        <f>SUM(G34:G35)</f>
        <v>42</v>
      </c>
      <c r="H33" s="580">
        <f>SUM(H34:H35)</f>
        <v>13</v>
      </c>
      <c r="I33" s="580">
        <f>SUM(I34:I35)</f>
        <v>32</v>
      </c>
      <c r="J33" s="578">
        <f t="shared" si="2"/>
        <v>23</v>
      </c>
      <c r="K33" s="763" t="s">
        <v>889</v>
      </c>
      <c r="L33" s="92"/>
    </row>
    <row r="34" spans="2:12" ht="29.25" customHeight="1">
      <c r="B34" s="751"/>
      <c r="C34" s="752"/>
      <c r="D34" s="135" t="s">
        <v>890</v>
      </c>
      <c r="E34" s="140">
        <v>9</v>
      </c>
      <c r="F34" s="140">
        <v>19</v>
      </c>
      <c r="G34" s="140">
        <v>42</v>
      </c>
      <c r="H34" s="140">
        <v>13</v>
      </c>
      <c r="I34" s="140">
        <v>32</v>
      </c>
      <c r="J34" s="578">
        <f t="shared" si="2"/>
        <v>23</v>
      </c>
      <c r="K34" s="763"/>
      <c r="L34" s="92"/>
    </row>
    <row r="35" spans="2:12" ht="35.25" customHeight="1">
      <c r="B35" s="751"/>
      <c r="C35" s="752"/>
      <c r="D35" s="135" t="s">
        <v>891</v>
      </c>
      <c r="E35" s="140">
        <v>0</v>
      </c>
      <c r="F35" s="140">
        <v>0</v>
      </c>
      <c r="G35" s="140">
        <v>0</v>
      </c>
      <c r="H35" s="140">
        <v>0</v>
      </c>
      <c r="I35" s="140">
        <v>0</v>
      </c>
      <c r="J35" s="578">
        <f t="shared" si="2"/>
        <v>0</v>
      </c>
      <c r="K35" s="763"/>
      <c r="L35" s="92"/>
    </row>
    <row r="36" spans="2:12" ht="32.25" customHeight="1">
      <c r="B36" s="747"/>
      <c r="C36" s="749"/>
      <c r="D36" s="163" t="s">
        <v>892</v>
      </c>
      <c r="E36" s="140">
        <v>3</v>
      </c>
      <c r="F36" s="140">
        <v>5</v>
      </c>
      <c r="G36" s="140">
        <v>5</v>
      </c>
      <c r="H36" s="140">
        <v>2</v>
      </c>
      <c r="I36" s="140">
        <v>4</v>
      </c>
      <c r="J36" s="578">
        <f t="shared" si="2"/>
        <v>3.8</v>
      </c>
      <c r="K36" s="763"/>
      <c r="L36" s="92"/>
    </row>
    <row r="37" spans="2:12" ht="13.5" customHeight="1">
      <c r="B37" s="141"/>
      <c r="C37" s="142"/>
      <c r="D37" s="127"/>
      <c r="E37" s="143"/>
      <c r="F37" s="143"/>
      <c r="G37" s="143"/>
      <c r="H37" s="143"/>
      <c r="I37" s="143"/>
      <c r="J37" s="97"/>
      <c r="K37" s="144"/>
      <c r="L37" s="92"/>
    </row>
    <row r="38" spans="2:12" ht="15">
      <c r="B38" s="122"/>
      <c r="C38" s="145" t="s">
        <v>893</v>
      </c>
      <c r="D38" s="109"/>
      <c r="E38" s="146"/>
      <c r="F38" s="146"/>
      <c r="G38" s="146"/>
      <c r="H38" s="122"/>
      <c r="I38" s="122"/>
      <c r="J38" s="122"/>
      <c r="K38" s="122"/>
      <c r="L38" s="92"/>
    </row>
    <row r="39" spans="2:12" ht="15">
      <c r="B39" s="147"/>
      <c r="C39" s="145" t="s">
        <v>894</v>
      </c>
      <c r="D39" s="148"/>
      <c r="E39" s="148"/>
      <c r="F39" s="146"/>
      <c r="G39" s="146"/>
      <c r="H39" s="122"/>
      <c r="I39" s="122"/>
      <c r="J39" s="122"/>
      <c r="K39" s="122"/>
      <c r="L39" s="92"/>
    </row>
    <row r="40" spans="2:12" ht="15">
      <c r="B40" s="147"/>
      <c r="C40" s="148"/>
      <c r="D40" s="148"/>
      <c r="E40" s="148"/>
      <c r="F40" s="146"/>
      <c r="G40" s="146"/>
      <c r="H40" s="122"/>
      <c r="I40" s="122"/>
      <c r="J40" s="122"/>
      <c r="K40" s="122"/>
      <c r="L40" s="92"/>
    </row>
    <row r="41" spans="2:12" ht="15">
      <c r="B41" s="147"/>
      <c r="C41" s="147"/>
      <c r="D41" s="92"/>
      <c r="E41" s="122"/>
      <c r="F41" s="122"/>
      <c r="G41" s="122"/>
      <c r="H41" s="122"/>
      <c r="I41" s="122"/>
      <c r="J41" s="122"/>
      <c r="K41" s="122"/>
      <c r="L41" s="92"/>
    </row>
    <row r="42" spans="2:12" ht="15">
      <c r="B42" s="744" t="s">
        <v>895</v>
      </c>
      <c r="C42" s="744"/>
      <c r="D42" s="744"/>
      <c r="E42" s="744"/>
      <c r="F42" s="744"/>
      <c r="G42" s="149"/>
      <c r="H42" s="149"/>
      <c r="I42" s="149"/>
      <c r="J42" s="149"/>
      <c r="K42" s="122"/>
      <c r="L42" s="92"/>
    </row>
    <row r="43" spans="2:12" ht="15">
      <c r="B43" s="100"/>
      <c r="C43" s="101"/>
      <c r="D43" s="101"/>
      <c r="E43" s="150"/>
      <c r="F43" s="150"/>
      <c r="G43" s="151"/>
      <c r="H43" s="151"/>
      <c r="I43" s="151"/>
      <c r="J43" s="152"/>
      <c r="K43" s="122"/>
      <c r="L43" s="92"/>
    </row>
    <row r="44" spans="2:12" ht="41.25" customHeight="1">
      <c r="B44" s="470" t="s">
        <v>817</v>
      </c>
      <c r="C44" s="470" t="s">
        <v>862</v>
      </c>
      <c r="D44" s="470" t="s">
        <v>863</v>
      </c>
      <c r="E44" s="471" t="s">
        <v>832</v>
      </c>
      <c r="F44" s="471" t="s">
        <v>833</v>
      </c>
      <c r="G44" s="471" t="s">
        <v>834</v>
      </c>
      <c r="H44" s="471" t="s">
        <v>948</v>
      </c>
      <c r="I44" s="471" t="s">
        <v>963</v>
      </c>
      <c r="J44" s="473" t="s">
        <v>835</v>
      </c>
      <c r="K44" s="472" t="s">
        <v>855</v>
      </c>
      <c r="L44" s="92"/>
    </row>
    <row r="45" spans="2:12" ht="58.5" customHeight="1">
      <c r="B45" s="746" t="s">
        <v>864</v>
      </c>
      <c r="C45" s="748" t="s">
        <v>896</v>
      </c>
      <c r="D45" s="135" t="s">
        <v>951</v>
      </c>
      <c r="E45" s="140">
        <v>11</v>
      </c>
      <c r="F45" s="140">
        <v>16</v>
      </c>
      <c r="G45" s="140">
        <v>10</v>
      </c>
      <c r="H45" s="140">
        <v>56</v>
      </c>
      <c r="I45" s="140">
        <v>67</v>
      </c>
      <c r="J45" s="580">
        <f>AVERAGE(E45:I45)</f>
        <v>32</v>
      </c>
      <c r="K45" s="770" t="s">
        <v>897</v>
      </c>
      <c r="L45" s="92"/>
    </row>
    <row r="46" spans="2:12" ht="32.25" customHeight="1">
      <c r="B46" s="751"/>
      <c r="C46" s="752"/>
      <c r="D46" s="163" t="s">
        <v>952</v>
      </c>
      <c r="E46" s="491">
        <v>5.86</v>
      </c>
      <c r="F46" s="491">
        <v>8.31</v>
      </c>
      <c r="G46" s="491">
        <v>9.884</v>
      </c>
      <c r="H46" s="491">
        <v>42.429</v>
      </c>
      <c r="I46" s="140">
        <v>60.538</v>
      </c>
      <c r="J46" s="582">
        <f aca="true" t="shared" si="3" ref="J46:J56">AVERAGE(E46:I46)</f>
        <v>25.4042</v>
      </c>
      <c r="K46" s="772"/>
      <c r="L46" s="92"/>
    </row>
    <row r="47" spans="2:12" ht="28.5">
      <c r="B47" s="751"/>
      <c r="C47" s="752"/>
      <c r="D47" s="134" t="s">
        <v>940</v>
      </c>
      <c r="E47" s="140">
        <v>1</v>
      </c>
      <c r="F47" s="140">
        <v>17</v>
      </c>
      <c r="G47" s="140">
        <v>0</v>
      </c>
      <c r="H47" s="140">
        <v>10</v>
      </c>
      <c r="I47" s="140">
        <v>35</v>
      </c>
      <c r="J47" s="580">
        <f t="shared" si="3"/>
        <v>12.6</v>
      </c>
      <c r="K47" s="153"/>
      <c r="L47" s="92"/>
    </row>
    <row r="48" spans="2:12" ht="33" customHeight="1">
      <c r="B48" s="751"/>
      <c r="C48" s="752"/>
      <c r="D48" s="134" t="s">
        <v>953</v>
      </c>
      <c r="E48" s="155">
        <v>1</v>
      </c>
      <c r="F48" s="155">
        <v>15</v>
      </c>
      <c r="G48" s="155">
        <v>4</v>
      </c>
      <c r="H48" s="155">
        <v>1</v>
      </c>
      <c r="I48" s="155">
        <v>10</v>
      </c>
      <c r="J48" s="580">
        <f t="shared" si="3"/>
        <v>6.2</v>
      </c>
      <c r="K48" s="154" t="s">
        <v>897</v>
      </c>
      <c r="L48" s="92"/>
    </row>
    <row r="49" spans="2:12" ht="24" customHeight="1">
      <c r="B49" s="751"/>
      <c r="C49" s="752"/>
      <c r="D49" s="163" t="s">
        <v>898</v>
      </c>
      <c r="E49" s="155">
        <v>1</v>
      </c>
      <c r="F49" s="155">
        <v>0</v>
      </c>
      <c r="G49" s="155">
        <v>3</v>
      </c>
      <c r="H49" s="155">
        <v>0</v>
      </c>
      <c r="I49" s="155">
        <v>0</v>
      </c>
      <c r="J49" s="580">
        <f t="shared" si="3"/>
        <v>0.8</v>
      </c>
      <c r="K49" s="154" t="s">
        <v>899</v>
      </c>
      <c r="L49" s="92"/>
    </row>
    <row r="50" spans="2:12" ht="30.75" customHeight="1">
      <c r="B50" s="751"/>
      <c r="C50" s="752"/>
      <c r="D50" s="163" t="s">
        <v>900</v>
      </c>
      <c r="E50" s="155">
        <v>0</v>
      </c>
      <c r="F50" s="155">
        <v>1</v>
      </c>
      <c r="G50" s="155">
        <v>1</v>
      </c>
      <c r="H50" s="155">
        <v>0</v>
      </c>
      <c r="I50" s="155">
        <v>0</v>
      </c>
      <c r="J50" s="580">
        <f t="shared" si="3"/>
        <v>0.4</v>
      </c>
      <c r="K50" s="154" t="s">
        <v>901</v>
      </c>
      <c r="L50" s="92"/>
    </row>
    <row r="51" spans="2:12" ht="74.25" customHeight="1">
      <c r="B51" s="747"/>
      <c r="C51" s="752"/>
      <c r="D51" s="133" t="s">
        <v>957</v>
      </c>
      <c r="E51" s="155">
        <v>33</v>
      </c>
      <c r="F51" s="155">
        <v>78</v>
      </c>
      <c r="G51" s="155">
        <v>36</v>
      </c>
      <c r="H51" s="155">
        <v>2</v>
      </c>
      <c r="I51" s="155">
        <v>89</v>
      </c>
      <c r="J51" s="583">
        <f t="shared" si="3"/>
        <v>47.6</v>
      </c>
      <c r="K51" s="154" t="s">
        <v>902</v>
      </c>
      <c r="L51" s="92"/>
    </row>
    <row r="52" spans="2:12" ht="34.5" customHeight="1">
      <c r="B52" s="746" t="s">
        <v>871</v>
      </c>
      <c r="C52" s="748" t="s">
        <v>903</v>
      </c>
      <c r="D52" s="134" t="s">
        <v>956</v>
      </c>
      <c r="E52" s="670">
        <v>21000</v>
      </c>
      <c r="F52" s="670">
        <v>607764</v>
      </c>
      <c r="G52" s="670">
        <v>274000</v>
      </c>
      <c r="H52" s="155">
        <v>1278460</v>
      </c>
      <c r="I52" s="155">
        <v>269400</v>
      </c>
      <c r="J52" s="584">
        <f t="shared" si="3"/>
        <v>490124.8</v>
      </c>
      <c r="K52" s="770" t="s">
        <v>867</v>
      </c>
      <c r="L52" s="92"/>
    </row>
    <row r="53" spans="2:12" ht="33.75" customHeight="1">
      <c r="B53" s="751"/>
      <c r="C53" s="752"/>
      <c r="D53" s="163" t="s">
        <v>955</v>
      </c>
      <c r="E53" s="155">
        <v>0</v>
      </c>
      <c r="F53" s="155">
        <v>0</v>
      </c>
      <c r="G53" s="155">
        <v>0</v>
      </c>
      <c r="H53" s="155">
        <v>0</v>
      </c>
      <c r="I53" s="155">
        <v>0</v>
      </c>
      <c r="J53" s="584">
        <f t="shared" si="3"/>
        <v>0</v>
      </c>
      <c r="K53" s="771"/>
      <c r="L53" s="92"/>
    </row>
    <row r="54" spans="2:12" ht="33" customHeight="1">
      <c r="B54" s="747"/>
      <c r="C54" s="752"/>
      <c r="D54" s="135" t="s">
        <v>954</v>
      </c>
      <c r="E54" s="155">
        <v>0</v>
      </c>
      <c r="F54" s="155">
        <v>0</v>
      </c>
      <c r="G54" s="155">
        <v>0</v>
      </c>
      <c r="H54" s="155">
        <v>35000</v>
      </c>
      <c r="I54" s="155">
        <v>0</v>
      </c>
      <c r="J54" s="584">
        <f t="shared" si="3"/>
        <v>7000</v>
      </c>
      <c r="K54" s="772"/>
      <c r="L54" s="92"/>
    </row>
    <row r="55" spans="2:12" ht="32.25" customHeight="1">
      <c r="B55" s="756" t="s">
        <v>875</v>
      </c>
      <c r="C55" s="757" t="s">
        <v>904</v>
      </c>
      <c r="D55" s="106" t="s">
        <v>905</v>
      </c>
      <c r="E55" s="670">
        <v>21000</v>
      </c>
      <c r="F55" s="670">
        <v>607764</v>
      </c>
      <c r="G55" s="670">
        <v>212000</v>
      </c>
      <c r="H55" s="670">
        <v>1278460</v>
      </c>
      <c r="I55" s="155">
        <v>269400</v>
      </c>
      <c r="J55" s="584">
        <f t="shared" si="3"/>
        <v>477724.8</v>
      </c>
      <c r="K55" s="759" t="s">
        <v>867</v>
      </c>
      <c r="L55" s="92"/>
    </row>
    <row r="56" spans="2:12" ht="32.25" customHeight="1">
      <c r="B56" s="756"/>
      <c r="C56" s="757"/>
      <c r="D56" s="106" t="s">
        <v>906</v>
      </c>
      <c r="E56" s="670">
        <v>20980.15</v>
      </c>
      <c r="F56" s="670">
        <v>255224.45</v>
      </c>
      <c r="G56" s="670">
        <v>65085.45</v>
      </c>
      <c r="H56" s="155">
        <v>1094290.43</v>
      </c>
      <c r="I56" s="155">
        <v>110606.31</v>
      </c>
      <c r="J56" s="584">
        <f t="shared" si="3"/>
        <v>309237.358</v>
      </c>
      <c r="K56" s="760"/>
      <c r="L56" s="92"/>
    </row>
    <row r="57" spans="2:12" ht="30" customHeight="1">
      <c r="B57" s="756"/>
      <c r="C57" s="757"/>
      <c r="D57" s="106" t="s">
        <v>907</v>
      </c>
      <c r="E57" s="585">
        <f aca="true" t="shared" si="4" ref="E57:J57">IF(E55=0,0,E56/E55*100)</f>
        <v>99.9054761904762</v>
      </c>
      <c r="F57" s="585">
        <f t="shared" si="4"/>
        <v>41.99400589702582</v>
      </c>
      <c r="G57" s="585">
        <f t="shared" si="4"/>
        <v>30.700683962264147</v>
      </c>
      <c r="H57" s="585">
        <f t="shared" si="4"/>
        <v>85.59442063107176</v>
      </c>
      <c r="I57" s="585">
        <f t="shared" si="4"/>
        <v>41.05653674832962</v>
      </c>
      <c r="J57" s="585">
        <f t="shared" si="4"/>
        <v>64.7312758307712</v>
      </c>
      <c r="K57" s="761"/>
      <c r="L57" s="92"/>
    </row>
    <row r="58" spans="2:12" ht="15">
      <c r="B58" s="158"/>
      <c r="C58" s="92"/>
      <c r="D58" s="92"/>
      <c r="E58" s="159"/>
      <c r="F58" s="159"/>
      <c r="G58" s="159"/>
      <c r="H58" s="159"/>
      <c r="I58" s="159"/>
      <c r="J58" s="160"/>
      <c r="K58" s="122"/>
      <c r="L58" s="92"/>
    </row>
    <row r="59" spans="2:12" ht="15">
      <c r="B59" s="122"/>
      <c r="C59" s="92"/>
      <c r="D59" s="92"/>
      <c r="E59" s="122"/>
      <c r="F59" s="122"/>
      <c r="G59" s="122"/>
      <c r="H59" s="122"/>
      <c r="I59" s="122"/>
      <c r="J59" s="122"/>
      <c r="K59" s="122"/>
      <c r="L59" s="92"/>
    </row>
    <row r="60" spans="2:12" ht="15">
      <c r="B60" s="744" t="s">
        <v>908</v>
      </c>
      <c r="C60" s="744"/>
      <c r="D60" s="744"/>
      <c r="E60" s="744"/>
      <c r="F60" s="744"/>
      <c r="G60" s="93"/>
      <c r="H60" s="93"/>
      <c r="I60" s="93"/>
      <c r="J60" s="93"/>
      <c r="K60" s="122"/>
      <c r="L60" s="92"/>
    </row>
    <row r="61" spans="2:12" ht="15">
      <c r="B61" s="100"/>
      <c r="C61" s="101"/>
      <c r="D61" s="101"/>
      <c r="E61" s="100"/>
      <c r="F61" s="100"/>
      <c r="G61" s="124"/>
      <c r="H61" s="124"/>
      <c r="I61" s="124"/>
      <c r="J61" s="102"/>
      <c r="K61" s="122"/>
      <c r="L61" s="92"/>
    </row>
    <row r="62" spans="2:12" ht="36" customHeight="1">
      <c r="B62" s="470" t="s">
        <v>817</v>
      </c>
      <c r="C62" s="470" t="s">
        <v>862</v>
      </c>
      <c r="D62" s="470" t="s">
        <v>863</v>
      </c>
      <c r="E62" s="471" t="s">
        <v>832</v>
      </c>
      <c r="F62" s="471" t="s">
        <v>833</v>
      </c>
      <c r="G62" s="471" t="s">
        <v>834</v>
      </c>
      <c r="H62" s="471" t="s">
        <v>948</v>
      </c>
      <c r="I62" s="471" t="s">
        <v>963</v>
      </c>
      <c r="J62" s="470" t="s">
        <v>835</v>
      </c>
      <c r="K62" s="472" t="s">
        <v>855</v>
      </c>
      <c r="L62" s="92"/>
    </row>
    <row r="63" spans="2:12" ht="24.75" customHeight="1">
      <c r="B63" s="746" t="s">
        <v>864</v>
      </c>
      <c r="C63" s="748" t="s">
        <v>909</v>
      </c>
      <c r="D63" s="163" t="s">
        <v>910</v>
      </c>
      <c r="E63" s="107">
        <v>7</v>
      </c>
      <c r="F63" s="107">
        <v>18</v>
      </c>
      <c r="G63" s="107">
        <v>5</v>
      </c>
      <c r="H63" s="107">
        <v>6</v>
      </c>
      <c r="I63" s="107">
        <v>11</v>
      </c>
      <c r="J63" s="578">
        <f>AVERAGE(E63:I63)</f>
        <v>9.4</v>
      </c>
      <c r="K63" s="762" t="s">
        <v>858</v>
      </c>
      <c r="L63" s="92"/>
    </row>
    <row r="64" spans="2:12" ht="24.75" customHeight="1">
      <c r="B64" s="751"/>
      <c r="C64" s="752"/>
      <c r="D64" s="163" t="s">
        <v>911</v>
      </c>
      <c r="E64" s="107">
        <v>3</v>
      </c>
      <c r="F64" s="107">
        <v>8</v>
      </c>
      <c r="G64" s="107">
        <v>3</v>
      </c>
      <c r="H64" s="107">
        <v>3</v>
      </c>
      <c r="I64" s="107">
        <v>5</v>
      </c>
      <c r="J64" s="578">
        <f>AVERAGE(E64:I64)</f>
        <v>4.4</v>
      </c>
      <c r="K64" s="762"/>
      <c r="L64" s="92"/>
    </row>
    <row r="65" spans="2:12" ht="31.5" customHeight="1">
      <c r="B65" s="747"/>
      <c r="C65" s="749"/>
      <c r="D65" s="163" t="s">
        <v>912</v>
      </c>
      <c r="E65" s="581">
        <f aca="true" t="shared" si="5" ref="E65:J65">IF(E63=0,0,100*E64/E63)</f>
        <v>42.857142857142854</v>
      </c>
      <c r="F65" s="581">
        <f t="shared" si="5"/>
        <v>44.44444444444444</v>
      </c>
      <c r="G65" s="581">
        <f t="shared" si="5"/>
        <v>60</v>
      </c>
      <c r="H65" s="581">
        <f t="shared" si="5"/>
        <v>50</v>
      </c>
      <c r="I65" s="581">
        <f>IF(I63=0,0,100*I64/I63)</f>
        <v>45.45454545454545</v>
      </c>
      <c r="J65" s="581">
        <f t="shared" si="5"/>
        <v>46.808510638297875</v>
      </c>
      <c r="K65" s="762"/>
      <c r="L65" s="92"/>
    </row>
    <row r="66" spans="2:12" ht="21.75" customHeight="1">
      <c r="B66" s="764" t="s">
        <v>871</v>
      </c>
      <c r="C66" s="748" t="s">
        <v>913</v>
      </c>
      <c r="D66" s="163" t="s">
        <v>914</v>
      </c>
      <c r="E66" s="588">
        <f>'General Raw Data'!D38</f>
        <v>2</v>
      </c>
      <c r="F66" s="588">
        <f>'General Raw Data'!E38</f>
        <v>6</v>
      </c>
      <c r="G66" s="588">
        <f>'General Raw Data'!F38</f>
        <v>2</v>
      </c>
      <c r="H66" s="588">
        <f>'General Raw Data'!G38</f>
        <v>3</v>
      </c>
      <c r="I66" s="588">
        <f>'General Raw Data'!H38</f>
        <v>8</v>
      </c>
      <c r="J66" s="578">
        <f>AVERAGE(E66:I66)</f>
        <v>4.2</v>
      </c>
      <c r="K66" s="767" t="s">
        <v>858</v>
      </c>
      <c r="L66" s="92"/>
    </row>
    <row r="67" spans="2:12" ht="24.75" customHeight="1">
      <c r="B67" s="765"/>
      <c r="C67" s="752"/>
      <c r="D67" s="163" t="s">
        <v>915</v>
      </c>
      <c r="E67" s="588">
        <f>'General Raw Data'!D31</f>
        <v>4</v>
      </c>
      <c r="F67" s="588">
        <f>'General Raw Data'!E31</f>
        <v>7</v>
      </c>
      <c r="G67" s="588">
        <f>'General Raw Data'!F31</f>
        <v>3</v>
      </c>
      <c r="H67" s="588">
        <f>'General Raw Data'!G31</f>
        <v>3</v>
      </c>
      <c r="I67" s="588">
        <f>'General Raw Data'!H31</f>
        <v>3</v>
      </c>
      <c r="J67" s="578">
        <f>AVERAGE(E67:I67)</f>
        <v>4</v>
      </c>
      <c r="K67" s="768"/>
      <c r="L67" s="92"/>
    </row>
    <row r="68" spans="2:12" ht="24.75" customHeight="1">
      <c r="B68" s="766"/>
      <c r="C68" s="749"/>
      <c r="D68" s="163" t="s">
        <v>916</v>
      </c>
      <c r="E68" s="586">
        <f aca="true" t="shared" si="6" ref="E68:J68">IF(E67=0,0,E66/E67)</f>
        <v>0.5</v>
      </c>
      <c r="F68" s="586">
        <f t="shared" si="6"/>
        <v>0.8571428571428571</v>
      </c>
      <c r="G68" s="586">
        <f t="shared" si="6"/>
        <v>0.6666666666666666</v>
      </c>
      <c r="H68" s="586">
        <f t="shared" si="6"/>
        <v>1</v>
      </c>
      <c r="I68" s="586">
        <f t="shared" si="6"/>
        <v>2.6666666666666665</v>
      </c>
      <c r="J68" s="586">
        <f t="shared" si="6"/>
        <v>1.05</v>
      </c>
      <c r="K68" s="769"/>
      <c r="L68" s="162"/>
    </row>
    <row r="69" spans="2:12" ht="24.75" customHeight="1">
      <c r="B69" s="746" t="s">
        <v>875</v>
      </c>
      <c r="C69" s="748" t="s">
        <v>917</v>
      </c>
      <c r="D69" s="163" t="s">
        <v>918</v>
      </c>
      <c r="E69" s="107">
        <v>4</v>
      </c>
      <c r="F69" s="107">
        <v>4</v>
      </c>
      <c r="G69" s="107">
        <v>4</v>
      </c>
      <c r="H69" s="107">
        <v>3</v>
      </c>
      <c r="I69" s="107">
        <v>5</v>
      </c>
      <c r="J69" s="586">
        <f aca="true" t="shared" si="7" ref="J69:J76">AVERAGE(E69:I69)</f>
        <v>4</v>
      </c>
      <c r="K69" s="750" t="s">
        <v>858</v>
      </c>
      <c r="L69" s="92"/>
    </row>
    <row r="70" spans="2:12" ht="24.75" customHeight="1">
      <c r="B70" s="751"/>
      <c r="C70" s="752"/>
      <c r="D70" s="163" t="s">
        <v>919</v>
      </c>
      <c r="E70" s="107">
        <v>1</v>
      </c>
      <c r="F70" s="107">
        <v>0</v>
      </c>
      <c r="G70" s="107">
        <v>2</v>
      </c>
      <c r="H70" s="107">
        <v>0</v>
      </c>
      <c r="I70" s="107">
        <v>2</v>
      </c>
      <c r="J70" s="586">
        <f t="shared" si="7"/>
        <v>1</v>
      </c>
      <c r="K70" s="750"/>
      <c r="L70" s="92"/>
    </row>
    <row r="71" spans="2:12" ht="35.25" customHeight="1">
      <c r="B71" s="747"/>
      <c r="C71" s="749"/>
      <c r="D71" s="163" t="s">
        <v>920</v>
      </c>
      <c r="E71" s="586">
        <f>IF(E69=0,0,E70/E69)</f>
        <v>0.25</v>
      </c>
      <c r="F71" s="586">
        <f>IF(F69=0,0,F70/F69)</f>
        <v>0</v>
      </c>
      <c r="G71" s="586">
        <f>IF(G69=0,0,G70/G69)</f>
        <v>0.5</v>
      </c>
      <c r="H71" s="586">
        <f>IF(H69=0,0,H70/H69)</f>
        <v>0</v>
      </c>
      <c r="I71" s="586">
        <f>IF(I69=0,0,I70/I69)</f>
        <v>0.4</v>
      </c>
      <c r="J71" s="586">
        <f t="shared" si="7"/>
        <v>0.22999999999999998</v>
      </c>
      <c r="K71" s="750"/>
      <c r="L71" s="92"/>
    </row>
    <row r="72" spans="2:12" ht="45" customHeight="1">
      <c r="B72" s="132" t="s">
        <v>886</v>
      </c>
      <c r="C72" s="133" t="s">
        <v>921</v>
      </c>
      <c r="D72" s="163" t="s">
        <v>922</v>
      </c>
      <c r="E72" s="586">
        <f>IF('General Raw Data'!D17=0,0,'General Raw Data'!D30/'General Raw Data'!D17)</f>
        <v>1.2</v>
      </c>
      <c r="F72" s="586">
        <f>IF('General Raw Data'!E17=0,0,'General Raw Data'!E30/'General Raw Data'!E17)</f>
        <v>1.8571428571428572</v>
      </c>
      <c r="G72" s="586">
        <f>IF('General Raw Data'!F17=0,0,'General Raw Data'!F30/'General Raw Data'!F17)</f>
        <v>1</v>
      </c>
      <c r="H72" s="586">
        <f>IF('General Raw Data'!G17=0,0,'General Raw Data'!G30/'General Raw Data'!G17)</f>
        <v>1.2</v>
      </c>
      <c r="I72" s="586">
        <f>IF('General Raw Data'!H17=0,0,'General Raw Data'!H30/'General Raw Data'!H17)</f>
        <v>1.5714285714285714</v>
      </c>
      <c r="J72" s="586">
        <f t="shared" si="7"/>
        <v>1.3657142857142857</v>
      </c>
      <c r="K72" s="121" t="s">
        <v>923</v>
      </c>
      <c r="L72" s="92"/>
    </row>
    <row r="73" spans="2:12" ht="44.25" customHeight="1">
      <c r="B73" s="746" t="s">
        <v>924</v>
      </c>
      <c r="C73" s="748" t="s">
        <v>925</v>
      </c>
      <c r="D73" s="163" t="s">
        <v>926</v>
      </c>
      <c r="E73" s="587">
        <f>SUM('General Raw Data'!D34,'General Raw Data'!D37,'General Raw Data'!D40)</f>
        <v>1</v>
      </c>
      <c r="F73" s="587">
        <f>SUM('General Raw Data'!E34,'General Raw Data'!E37,'General Raw Data'!E40)</f>
        <v>2</v>
      </c>
      <c r="G73" s="587">
        <f>SUM('General Raw Data'!F34,'General Raw Data'!F37,'General Raw Data'!F40)</f>
        <v>0</v>
      </c>
      <c r="H73" s="587">
        <f>SUM('General Raw Data'!G34,'General Raw Data'!G37,'General Raw Data'!G40)</f>
        <v>5</v>
      </c>
      <c r="I73" s="587">
        <f>SUM('General Raw Data'!H34,'General Raw Data'!H37,'General Raw Data'!H40)</f>
        <v>1</v>
      </c>
      <c r="J73" s="586">
        <f t="shared" si="7"/>
        <v>1.8</v>
      </c>
      <c r="K73" s="743" t="s">
        <v>858</v>
      </c>
      <c r="L73" s="92"/>
    </row>
    <row r="74" spans="2:12" ht="45" customHeight="1">
      <c r="B74" s="747"/>
      <c r="C74" s="749"/>
      <c r="D74" s="163" t="s">
        <v>927</v>
      </c>
      <c r="E74" s="586">
        <f>IF('General Raw Data'!D30=0,0,100*E73/'General Raw Data'!D30)</f>
        <v>16.666666666666668</v>
      </c>
      <c r="F74" s="586">
        <f>IF('General Raw Data'!E30=0,0,100*F73/'General Raw Data'!E30)</f>
        <v>15.384615384615385</v>
      </c>
      <c r="G74" s="586">
        <f>IF('General Raw Data'!F30=0,0,100*G73/'General Raw Data'!F30)</f>
        <v>0</v>
      </c>
      <c r="H74" s="586">
        <f>IF('General Raw Data'!G30=0,0,100*H73/'General Raw Data'!G30)</f>
        <v>83.33333333333333</v>
      </c>
      <c r="I74" s="586">
        <f>IF('General Raw Data'!H30=0,0,100*I73/'General Raw Data'!H30)</f>
        <v>9.090909090909092</v>
      </c>
      <c r="J74" s="586">
        <f t="shared" si="7"/>
        <v>24.895104895104897</v>
      </c>
      <c r="K74" s="743"/>
      <c r="L74" s="92"/>
    </row>
    <row r="75" spans="2:12" ht="45.75" customHeight="1">
      <c r="B75" s="756" t="s">
        <v>928</v>
      </c>
      <c r="C75" s="748" t="s">
        <v>929</v>
      </c>
      <c r="D75" s="163" t="s">
        <v>930</v>
      </c>
      <c r="E75" s="107">
        <v>5</v>
      </c>
      <c r="F75" s="107">
        <v>11</v>
      </c>
      <c r="G75" s="107">
        <v>4</v>
      </c>
      <c r="H75" s="107">
        <v>0</v>
      </c>
      <c r="I75" s="107">
        <v>5</v>
      </c>
      <c r="J75" s="586">
        <f t="shared" si="7"/>
        <v>5</v>
      </c>
      <c r="K75" s="740" t="s">
        <v>931</v>
      </c>
      <c r="L75" s="92"/>
    </row>
    <row r="76" spans="2:12" ht="54" customHeight="1">
      <c r="B76" s="756"/>
      <c r="C76" s="749"/>
      <c r="D76" s="163" t="s">
        <v>932</v>
      </c>
      <c r="E76" s="586">
        <f>IF('General Raw Data'!D30=0,0,100*E75/'General Raw Data'!D30)</f>
        <v>83.33333333333333</v>
      </c>
      <c r="F76" s="586">
        <f>IF('General Raw Data'!E30=0,0,100*F75/'General Raw Data'!E30)</f>
        <v>84.61538461538461</v>
      </c>
      <c r="G76" s="586">
        <f>IF('General Raw Data'!F30=0,0,100*G75/'General Raw Data'!F30)</f>
        <v>80</v>
      </c>
      <c r="H76" s="586">
        <f>IF('General Raw Data'!G30=0,0,100*H75/'General Raw Data'!G30)</f>
        <v>0</v>
      </c>
      <c r="I76" s="586">
        <f>IF('General Raw Data'!H30=0,0,100*I75/'General Raw Data'!H30)</f>
        <v>45.45454545454545</v>
      </c>
      <c r="J76" s="586">
        <f t="shared" si="7"/>
        <v>58.68065268065268</v>
      </c>
      <c r="K76" s="742"/>
      <c r="L76" s="92"/>
    </row>
    <row r="77" spans="2:12" ht="15">
      <c r="B77" s="122"/>
      <c r="C77" s="92"/>
      <c r="D77" s="92"/>
      <c r="E77" s="122"/>
      <c r="F77" s="122"/>
      <c r="G77" s="122"/>
      <c r="H77" s="122"/>
      <c r="I77" s="122"/>
      <c r="J77" s="93"/>
      <c r="K77" s="122"/>
      <c r="L77" s="92"/>
    </row>
    <row r="78" spans="2:12" ht="15">
      <c r="B78" s="744" t="s">
        <v>933</v>
      </c>
      <c r="C78" s="744"/>
      <c r="D78" s="744"/>
      <c r="E78" s="744"/>
      <c r="F78" s="744"/>
      <c r="G78" s="744"/>
      <c r="H78" s="744"/>
      <c r="I78" s="744"/>
      <c r="J78" s="93"/>
      <c r="K78" s="122"/>
      <c r="L78" s="92"/>
    </row>
    <row r="79" spans="2:12" ht="15">
      <c r="B79" s="100"/>
      <c r="C79" s="101"/>
      <c r="D79" s="101"/>
      <c r="E79" s="100"/>
      <c r="F79" s="100"/>
      <c r="G79" s="100"/>
      <c r="H79" s="100"/>
      <c r="I79" s="100"/>
      <c r="J79" s="124"/>
      <c r="K79" s="122"/>
      <c r="L79" s="92"/>
    </row>
    <row r="80" spans="2:12" ht="33" customHeight="1">
      <c r="B80" s="470" t="s">
        <v>817</v>
      </c>
      <c r="C80" s="470" t="s">
        <v>862</v>
      </c>
      <c r="D80" s="470" t="s">
        <v>863</v>
      </c>
      <c r="E80" s="471" t="s">
        <v>832</v>
      </c>
      <c r="F80" s="471" t="s">
        <v>833</v>
      </c>
      <c r="G80" s="471" t="s">
        <v>834</v>
      </c>
      <c r="H80" s="471" t="s">
        <v>948</v>
      </c>
      <c r="I80" s="471" t="s">
        <v>963</v>
      </c>
      <c r="J80" s="470" t="s">
        <v>835</v>
      </c>
      <c r="K80" s="472" t="s">
        <v>855</v>
      </c>
      <c r="L80" s="92"/>
    </row>
    <row r="81" spans="2:12" ht="24.75" customHeight="1">
      <c r="B81" s="746" t="s">
        <v>864</v>
      </c>
      <c r="C81" s="748" t="s">
        <v>934</v>
      </c>
      <c r="D81" s="163" t="s">
        <v>935</v>
      </c>
      <c r="E81" s="578">
        <f aca="true" t="shared" si="8" ref="E81:J81">SUM(E82:E83)</f>
        <v>0</v>
      </c>
      <c r="F81" s="578">
        <f t="shared" si="8"/>
        <v>4</v>
      </c>
      <c r="G81" s="578">
        <f t="shared" si="8"/>
        <v>0</v>
      </c>
      <c r="H81" s="578">
        <f t="shared" si="8"/>
        <v>4</v>
      </c>
      <c r="I81" s="578">
        <f t="shared" si="8"/>
        <v>4</v>
      </c>
      <c r="J81" s="578">
        <f t="shared" si="8"/>
        <v>2.4</v>
      </c>
      <c r="K81" s="743" t="s">
        <v>936</v>
      </c>
      <c r="L81" s="92"/>
    </row>
    <row r="82" spans="2:12" ht="24.75" customHeight="1">
      <c r="B82" s="751"/>
      <c r="C82" s="752"/>
      <c r="D82" s="163" t="s">
        <v>937</v>
      </c>
      <c r="E82" s="107">
        <v>0</v>
      </c>
      <c r="F82" s="107">
        <v>4</v>
      </c>
      <c r="G82" s="107">
        <v>0</v>
      </c>
      <c r="H82" s="107">
        <v>4</v>
      </c>
      <c r="I82" s="107">
        <v>4</v>
      </c>
      <c r="J82" s="578">
        <f aca="true" t="shared" si="9" ref="J82:J89">AVERAGE(E82:I82)</f>
        <v>2.4</v>
      </c>
      <c r="K82" s="743"/>
      <c r="L82" s="92"/>
    </row>
    <row r="83" spans="2:12" ht="24.75" customHeight="1">
      <c r="B83" s="751"/>
      <c r="C83" s="752"/>
      <c r="D83" s="163" t="s">
        <v>938</v>
      </c>
      <c r="E83" s="107">
        <v>0</v>
      </c>
      <c r="F83" s="107">
        <v>0</v>
      </c>
      <c r="G83" s="107">
        <v>0</v>
      </c>
      <c r="H83" s="107">
        <v>0</v>
      </c>
      <c r="I83" s="107">
        <v>0</v>
      </c>
      <c r="J83" s="578">
        <f t="shared" si="9"/>
        <v>0</v>
      </c>
      <c r="K83" s="743"/>
      <c r="L83" s="92"/>
    </row>
    <row r="84" spans="2:12" ht="24.75" customHeight="1">
      <c r="B84" s="751"/>
      <c r="C84" s="752"/>
      <c r="D84" s="163" t="s">
        <v>0</v>
      </c>
      <c r="E84" s="578">
        <f aca="true" t="shared" si="10" ref="E84:J84">SUM(E85:E86)</f>
        <v>0</v>
      </c>
      <c r="F84" s="578">
        <f t="shared" si="10"/>
        <v>0</v>
      </c>
      <c r="G84" s="578">
        <f t="shared" si="10"/>
        <v>0</v>
      </c>
      <c r="H84" s="578">
        <f t="shared" si="10"/>
        <v>0</v>
      </c>
      <c r="I84" s="578">
        <f t="shared" si="10"/>
        <v>0</v>
      </c>
      <c r="J84" s="578">
        <f t="shared" si="10"/>
        <v>0</v>
      </c>
      <c r="K84" s="743"/>
      <c r="L84" s="92"/>
    </row>
    <row r="85" spans="2:12" ht="24.75" customHeight="1">
      <c r="B85" s="751"/>
      <c r="C85" s="752"/>
      <c r="D85" s="163" t="s">
        <v>937</v>
      </c>
      <c r="E85" s="107">
        <v>0</v>
      </c>
      <c r="F85" s="107">
        <v>0</v>
      </c>
      <c r="G85" s="107">
        <v>0</v>
      </c>
      <c r="H85" s="107">
        <v>0</v>
      </c>
      <c r="I85" s="107">
        <v>0</v>
      </c>
      <c r="J85" s="578">
        <f t="shared" si="9"/>
        <v>0</v>
      </c>
      <c r="K85" s="743"/>
      <c r="L85" s="92"/>
    </row>
    <row r="86" spans="2:12" ht="24.75" customHeight="1">
      <c r="B86" s="747"/>
      <c r="C86" s="749"/>
      <c r="D86" s="163" t="s">
        <v>938</v>
      </c>
      <c r="E86" s="107">
        <v>0</v>
      </c>
      <c r="F86" s="107">
        <v>0</v>
      </c>
      <c r="G86" s="107">
        <v>0</v>
      </c>
      <c r="H86" s="107">
        <v>0</v>
      </c>
      <c r="I86" s="107">
        <v>0</v>
      </c>
      <c r="J86" s="578">
        <f t="shared" si="9"/>
        <v>0</v>
      </c>
      <c r="K86" s="743"/>
      <c r="L86" s="92"/>
    </row>
    <row r="87" spans="2:12" ht="33.75" customHeight="1">
      <c r="B87" s="156" t="s">
        <v>871</v>
      </c>
      <c r="C87" s="163" t="s">
        <v>1</v>
      </c>
      <c r="D87" s="135" t="s">
        <v>2</v>
      </c>
      <c r="E87" s="107">
        <v>0</v>
      </c>
      <c r="F87" s="107">
        <v>0</v>
      </c>
      <c r="G87" s="107">
        <v>0</v>
      </c>
      <c r="H87" s="107">
        <v>0</v>
      </c>
      <c r="I87" s="107">
        <v>1</v>
      </c>
      <c r="J87" s="578">
        <f t="shared" si="9"/>
        <v>0.2</v>
      </c>
      <c r="K87" s="164" t="s">
        <v>939</v>
      </c>
      <c r="L87" s="92"/>
    </row>
    <row r="88" spans="2:12" ht="35.25" customHeight="1">
      <c r="B88" s="156" t="s">
        <v>875</v>
      </c>
      <c r="C88" s="163" t="s">
        <v>3</v>
      </c>
      <c r="D88" s="163" t="s">
        <v>4</v>
      </c>
      <c r="E88" s="107">
        <v>0</v>
      </c>
      <c r="F88" s="107">
        <v>0</v>
      </c>
      <c r="G88" s="107">
        <v>0</v>
      </c>
      <c r="H88" s="107">
        <v>0</v>
      </c>
      <c r="I88" s="107">
        <v>0</v>
      </c>
      <c r="J88" s="578">
        <f t="shared" si="9"/>
        <v>0</v>
      </c>
      <c r="K88" s="164" t="s">
        <v>5</v>
      </c>
      <c r="L88" s="92"/>
    </row>
    <row r="89" spans="2:12" ht="45" customHeight="1">
      <c r="B89" s="156" t="s">
        <v>886</v>
      </c>
      <c r="C89" s="163" t="s">
        <v>6</v>
      </c>
      <c r="D89" s="135" t="s">
        <v>7</v>
      </c>
      <c r="E89" s="107">
        <v>0</v>
      </c>
      <c r="F89" s="481">
        <v>0</v>
      </c>
      <c r="G89" s="481">
        <v>0</v>
      </c>
      <c r="H89" s="481">
        <v>0</v>
      </c>
      <c r="I89" s="107">
        <v>0</v>
      </c>
      <c r="J89" s="578">
        <f t="shared" si="9"/>
        <v>0</v>
      </c>
      <c r="K89" s="121" t="s">
        <v>8</v>
      </c>
      <c r="L89" s="92"/>
    </row>
    <row r="90" spans="2:12" ht="15">
      <c r="B90" s="122"/>
      <c r="C90" s="92"/>
      <c r="D90" s="92"/>
      <c r="E90" s="122"/>
      <c r="F90" s="122"/>
      <c r="G90" s="122"/>
      <c r="H90" s="122"/>
      <c r="I90" s="122"/>
      <c r="J90" s="122"/>
      <c r="K90" s="122"/>
      <c r="L90" s="92"/>
    </row>
    <row r="91" spans="2:12" ht="15">
      <c r="B91" s="122"/>
      <c r="C91" s="92"/>
      <c r="D91" s="92"/>
      <c r="E91" s="122"/>
      <c r="F91" s="122"/>
      <c r="G91" s="122"/>
      <c r="H91" s="122"/>
      <c r="I91" s="122"/>
      <c r="J91" s="122"/>
      <c r="K91" s="122"/>
      <c r="L91" s="92"/>
    </row>
    <row r="92" spans="2:12" ht="15">
      <c r="B92" s="758" t="s">
        <v>9</v>
      </c>
      <c r="C92" s="758"/>
      <c r="D92" s="758"/>
      <c r="E92" s="66"/>
      <c r="F92" s="66"/>
      <c r="G92" s="66"/>
      <c r="H92" s="66"/>
      <c r="I92" s="66"/>
      <c r="J92" s="66"/>
      <c r="K92" s="122"/>
      <c r="L92" s="92"/>
    </row>
    <row r="93" spans="2:12" ht="15">
      <c r="B93" s="66"/>
      <c r="C93" s="66"/>
      <c r="D93" s="66"/>
      <c r="E93" s="66"/>
      <c r="F93" s="66"/>
      <c r="G93" s="66"/>
      <c r="H93" s="66"/>
      <c r="I93" s="66"/>
      <c r="J93" s="66"/>
      <c r="K93" s="122"/>
      <c r="L93" s="92"/>
    </row>
    <row r="94" spans="2:12" ht="36" customHeight="1">
      <c r="B94" s="474" t="s">
        <v>817</v>
      </c>
      <c r="C94" s="474" t="s">
        <v>862</v>
      </c>
      <c r="D94" s="474" t="s">
        <v>863</v>
      </c>
      <c r="E94" s="471" t="s">
        <v>832</v>
      </c>
      <c r="F94" s="471" t="s">
        <v>833</v>
      </c>
      <c r="G94" s="471" t="s">
        <v>834</v>
      </c>
      <c r="H94" s="471" t="s">
        <v>948</v>
      </c>
      <c r="I94" s="471" t="s">
        <v>963</v>
      </c>
      <c r="J94" s="470" t="s">
        <v>835</v>
      </c>
      <c r="K94" s="472" t="s">
        <v>855</v>
      </c>
      <c r="L94" s="92"/>
    </row>
    <row r="95" spans="2:12" ht="50.25" customHeight="1">
      <c r="B95" s="165">
        <v>1</v>
      </c>
      <c r="C95" s="163" t="s">
        <v>10</v>
      </c>
      <c r="D95" s="166" t="s">
        <v>11</v>
      </c>
      <c r="E95" s="167">
        <v>0</v>
      </c>
      <c r="F95" s="167">
        <v>10300</v>
      </c>
      <c r="G95" s="167">
        <v>11000</v>
      </c>
      <c r="H95" s="167">
        <v>0</v>
      </c>
      <c r="I95" s="167">
        <v>0</v>
      </c>
      <c r="J95" s="589">
        <f>AVERAGE(E95:I95)</f>
        <v>4260</v>
      </c>
      <c r="K95" s="168" t="s">
        <v>12</v>
      </c>
      <c r="L95" s="92"/>
    </row>
    <row r="96" spans="2:12" ht="51.75" customHeight="1">
      <c r="B96" s="169">
        <v>2</v>
      </c>
      <c r="C96" s="133" t="s">
        <v>13</v>
      </c>
      <c r="D96" s="166" t="s">
        <v>11</v>
      </c>
      <c r="E96" s="167">
        <v>0</v>
      </c>
      <c r="F96" s="167">
        <v>20000</v>
      </c>
      <c r="G96" s="167">
        <v>20000</v>
      </c>
      <c r="H96" s="167">
        <v>0</v>
      </c>
      <c r="I96" s="167">
        <v>137212.89</v>
      </c>
      <c r="J96" s="589">
        <f>AVERAGE(E96:I96)</f>
        <v>35442.578</v>
      </c>
      <c r="K96" s="168" t="s">
        <v>14</v>
      </c>
      <c r="L96" s="92"/>
    </row>
    <row r="97" spans="2:12" ht="47.25" customHeight="1">
      <c r="B97" s="165">
        <v>3</v>
      </c>
      <c r="C97" s="163" t="s">
        <v>15</v>
      </c>
      <c r="D97" s="170" t="s">
        <v>11</v>
      </c>
      <c r="E97" s="167">
        <v>0</v>
      </c>
      <c r="F97" s="167">
        <v>399268.8</v>
      </c>
      <c r="G97" s="167">
        <v>0</v>
      </c>
      <c r="H97" s="167">
        <v>500000</v>
      </c>
      <c r="I97" s="167">
        <v>0</v>
      </c>
      <c r="J97" s="589">
        <f>AVERAGE(E97:I97)</f>
        <v>179853.76</v>
      </c>
      <c r="K97" s="168" t="s">
        <v>16</v>
      </c>
      <c r="L97" s="92"/>
    </row>
    <row r="98" spans="2:12" ht="60.75" customHeight="1">
      <c r="B98" s="165">
        <v>4</v>
      </c>
      <c r="C98" s="163" t="s">
        <v>17</v>
      </c>
      <c r="D98" s="136" t="s">
        <v>11</v>
      </c>
      <c r="E98" s="167">
        <v>1100</v>
      </c>
      <c r="F98" s="167">
        <v>180</v>
      </c>
      <c r="G98" s="167">
        <v>5200</v>
      </c>
      <c r="H98" s="167">
        <v>0</v>
      </c>
      <c r="I98" s="167">
        <v>0</v>
      </c>
      <c r="J98" s="589">
        <f>AVERAGE(E98:I98)</f>
        <v>1296</v>
      </c>
      <c r="K98" s="168" t="s">
        <v>18</v>
      </c>
      <c r="L98" s="92"/>
    </row>
    <row r="99" spans="2:12" ht="15">
      <c r="B99" s="66"/>
      <c r="C99" s="66"/>
      <c r="D99" s="66"/>
      <c r="E99" s="66"/>
      <c r="F99" s="66"/>
      <c r="G99" s="66"/>
      <c r="H99" s="66"/>
      <c r="I99" s="66"/>
      <c r="J99" s="66"/>
      <c r="K99" s="122"/>
      <c r="L99" s="92"/>
    </row>
    <row r="100" spans="2:12" ht="15">
      <c r="B100" s="122"/>
      <c r="C100" s="92"/>
      <c r="D100" s="92"/>
      <c r="E100" s="122"/>
      <c r="F100" s="122"/>
      <c r="G100" s="122"/>
      <c r="H100" s="122"/>
      <c r="I100" s="122"/>
      <c r="J100" s="122"/>
      <c r="K100" s="122"/>
      <c r="L100" s="92"/>
    </row>
    <row r="101" spans="2:12" ht="15">
      <c r="B101" s="744" t="s">
        <v>19</v>
      </c>
      <c r="C101" s="744"/>
      <c r="D101" s="744"/>
      <c r="E101" s="744"/>
      <c r="F101" s="744"/>
      <c r="G101" s="171"/>
      <c r="H101" s="171"/>
      <c r="I101" s="171"/>
      <c r="J101" s="171"/>
      <c r="K101" s="122"/>
      <c r="L101" s="92"/>
    </row>
    <row r="102" spans="2:12" ht="15">
      <c r="B102" s="94"/>
      <c r="C102" s="94"/>
      <c r="D102" s="94"/>
      <c r="E102" s="171"/>
      <c r="F102" s="171"/>
      <c r="G102" s="171"/>
      <c r="H102" s="171"/>
      <c r="I102" s="171"/>
      <c r="J102" s="171"/>
      <c r="K102" s="122"/>
      <c r="L102" s="92"/>
    </row>
    <row r="103" spans="2:12" ht="34.5" customHeight="1">
      <c r="B103" s="470" t="s">
        <v>817</v>
      </c>
      <c r="C103" s="470" t="s">
        <v>862</v>
      </c>
      <c r="D103" s="470" t="s">
        <v>863</v>
      </c>
      <c r="E103" s="471" t="s">
        <v>832</v>
      </c>
      <c r="F103" s="471" t="s">
        <v>833</v>
      </c>
      <c r="G103" s="471" t="s">
        <v>834</v>
      </c>
      <c r="H103" s="471" t="s">
        <v>948</v>
      </c>
      <c r="I103" s="471" t="s">
        <v>963</v>
      </c>
      <c r="J103" s="473" t="s">
        <v>835</v>
      </c>
      <c r="K103" s="474" t="s">
        <v>855</v>
      </c>
      <c r="L103" s="92"/>
    </row>
    <row r="104" spans="2:13" ht="26.25" customHeight="1">
      <c r="B104" s="746" t="s">
        <v>864</v>
      </c>
      <c r="C104" s="748" t="s">
        <v>20</v>
      </c>
      <c r="D104" s="163" t="s">
        <v>21</v>
      </c>
      <c r="E104" s="140">
        <v>0</v>
      </c>
      <c r="F104" s="140">
        <v>0</v>
      </c>
      <c r="G104" s="140">
        <v>3</v>
      </c>
      <c r="H104" s="140">
        <v>0</v>
      </c>
      <c r="I104" s="140">
        <v>3</v>
      </c>
      <c r="J104" s="580">
        <f>AVERAGE(E104:I104)</f>
        <v>1.2</v>
      </c>
      <c r="K104" s="750" t="s">
        <v>22</v>
      </c>
      <c r="L104" s="92"/>
      <c r="M104" s="92"/>
    </row>
    <row r="105" spans="2:12" ht="51" customHeight="1">
      <c r="B105" s="751"/>
      <c r="C105" s="752"/>
      <c r="D105" s="163" t="s">
        <v>23</v>
      </c>
      <c r="E105" s="140">
        <v>0</v>
      </c>
      <c r="F105" s="140">
        <v>0</v>
      </c>
      <c r="G105" s="140">
        <v>4</v>
      </c>
      <c r="H105" s="140">
        <v>0</v>
      </c>
      <c r="I105" s="140">
        <v>4</v>
      </c>
      <c r="J105" s="580">
        <f>AVERAGE(E105:I105)</f>
        <v>1.6</v>
      </c>
      <c r="K105" s="750"/>
      <c r="L105" s="92"/>
    </row>
    <row r="106" spans="2:12" ht="35.25" customHeight="1">
      <c r="B106" s="751"/>
      <c r="C106" s="752"/>
      <c r="D106" s="163" t="s">
        <v>24</v>
      </c>
      <c r="E106" s="138">
        <f aca="true" t="shared" si="11" ref="E106:J106">SUM(E107:E110)</f>
        <v>0</v>
      </c>
      <c r="F106" s="138">
        <f t="shared" si="11"/>
        <v>0</v>
      </c>
      <c r="G106" s="138">
        <f t="shared" si="11"/>
        <v>10</v>
      </c>
      <c r="H106" s="138">
        <f t="shared" si="11"/>
        <v>0</v>
      </c>
      <c r="I106" s="138">
        <f t="shared" si="11"/>
        <v>6</v>
      </c>
      <c r="J106" s="580">
        <f t="shared" si="11"/>
        <v>3.2</v>
      </c>
      <c r="K106" s="750"/>
      <c r="L106" s="92"/>
    </row>
    <row r="107" spans="2:12" ht="24.75" customHeight="1">
      <c r="B107" s="751"/>
      <c r="C107" s="752"/>
      <c r="D107" s="523" t="s">
        <v>25</v>
      </c>
      <c r="E107" s="140">
        <v>0</v>
      </c>
      <c r="F107" s="140">
        <v>0</v>
      </c>
      <c r="G107" s="140">
        <v>3</v>
      </c>
      <c r="H107" s="140">
        <v>0</v>
      </c>
      <c r="I107" s="140">
        <v>3</v>
      </c>
      <c r="J107" s="580">
        <f>AVERAGE(E107:I107)</f>
        <v>1.2</v>
      </c>
      <c r="K107" s="750"/>
      <c r="L107" s="92"/>
    </row>
    <row r="108" spans="2:12" ht="24.75" customHeight="1">
      <c r="B108" s="751"/>
      <c r="C108" s="752"/>
      <c r="D108" s="524" t="s">
        <v>26</v>
      </c>
      <c r="E108" s="140">
        <v>0</v>
      </c>
      <c r="F108" s="140">
        <v>0</v>
      </c>
      <c r="G108" s="140">
        <v>0</v>
      </c>
      <c r="H108" s="140">
        <v>0</v>
      </c>
      <c r="I108" s="140">
        <v>1</v>
      </c>
      <c r="J108" s="580">
        <f aca="true" t="shared" si="12" ref="J108:J139">AVERAGE(E108:I108)</f>
        <v>0.2</v>
      </c>
      <c r="K108" s="750"/>
      <c r="L108" s="92"/>
    </row>
    <row r="109" spans="2:12" ht="24.75" customHeight="1">
      <c r="B109" s="751"/>
      <c r="C109" s="752"/>
      <c r="D109" s="524" t="s">
        <v>27</v>
      </c>
      <c r="E109" s="140">
        <v>0</v>
      </c>
      <c r="F109" s="140">
        <v>0</v>
      </c>
      <c r="G109" s="140">
        <v>0</v>
      </c>
      <c r="H109" s="140">
        <v>0</v>
      </c>
      <c r="I109" s="140">
        <v>0</v>
      </c>
      <c r="J109" s="580">
        <f t="shared" si="12"/>
        <v>0</v>
      </c>
      <c r="K109" s="750"/>
      <c r="L109" s="92"/>
    </row>
    <row r="110" spans="2:12" ht="24.75" customHeight="1">
      <c r="B110" s="751"/>
      <c r="C110" s="752"/>
      <c r="D110" s="525" t="s">
        <v>28</v>
      </c>
      <c r="E110" s="140">
        <v>0</v>
      </c>
      <c r="F110" s="140">
        <v>0</v>
      </c>
      <c r="G110" s="140">
        <v>7</v>
      </c>
      <c r="H110" s="140">
        <v>0</v>
      </c>
      <c r="I110" s="140">
        <v>2</v>
      </c>
      <c r="J110" s="580">
        <f t="shared" si="12"/>
        <v>1.8</v>
      </c>
      <c r="K110" s="750"/>
      <c r="L110" s="92"/>
    </row>
    <row r="111" spans="2:12" ht="72.75" customHeight="1">
      <c r="B111" s="747"/>
      <c r="C111" s="752"/>
      <c r="D111" s="163" t="s">
        <v>29</v>
      </c>
      <c r="E111" s="140">
        <v>0</v>
      </c>
      <c r="F111" s="140">
        <v>0</v>
      </c>
      <c r="G111" s="140">
        <v>0</v>
      </c>
      <c r="H111" s="140">
        <v>0</v>
      </c>
      <c r="I111" s="140">
        <v>0</v>
      </c>
      <c r="J111" s="580">
        <f t="shared" si="12"/>
        <v>0</v>
      </c>
      <c r="K111" s="750"/>
      <c r="L111" s="92"/>
    </row>
    <row r="112" spans="2:12" ht="34.5" customHeight="1">
      <c r="B112" s="746" t="s">
        <v>871</v>
      </c>
      <c r="C112" s="748" t="s">
        <v>30</v>
      </c>
      <c r="D112" s="163" t="s">
        <v>31</v>
      </c>
      <c r="E112" s="140">
        <v>1</v>
      </c>
      <c r="F112" s="140">
        <v>3</v>
      </c>
      <c r="G112" s="140">
        <v>1</v>
      </c>
      <c r="H112" s="140">
        <v>0</v>
      </c>
      <c r="I112" s="140">
        <v>1</v>
      </c>
      <c r="J112" s="580">
        <f t="shared" si="12"/>
        <v>1.2</v>
      </c>
      <c r="K112" s="750" t="s">
        <v>32</v>
      </c>
      <c r="L112" s="92"/>
    </row>
    <row r="113" spans="2:12" ht="69.75" customHeight="1">
      <c r="B113" s="747"/>
      <c r="C113" s="749"/>
      <c r="D113" s="163" t="s">
        <v>958</v>
      </c>
      <c r="E113" s="140">
        <v>0</v>
      </c>
      <c r="F113" s="140">
        <v>0</v>
      </c>
      <c r="G113" s="140">
        <v>0</v>
      </c>
      <c r="H113" s="140">
        <v>0</v>
      </c>
      <c r="I113" s="140">
        <v>0</v>
      </c>
      <c r="J113" s="580">
        <f t="shared" si="12"/>
        <v>0</v>
      </c>
      <c r="K113" s="750"/>
      <c r="L113" s="92"/>
    </row>
    <row r="114" spans="2:12" ht="48" customHeight="1">
      <c r="B114" s="132" t="s">
        <v>875</v>
      </c>
      <c r="C114" s="133" t="s">
        <v>33</v>
      </c>
      <c r="D114" s="163" t="s">
        <v>34</v>
      </c>
      <c r="E114" s="140">
        <v>0</v>
      </c>
      <c r="F114" s="140">
        <v>0</v>
      </c>
      <c r="G114" s="140">
        <v>3</v>
      </c>
      <c r="H114" s="140">
        <v>0</v>
      </c>
      <c r="I114" s="140">
        <v>0</v>
      </c>
      <c r="J114" s="580">
        <f t="shared" si="12"/>
        <v>0.6</v>
      </c>
      <c r="K114" s="164" t="s">
        <v>22</v>
      </c>
      <c r="L114" s="92"/>
    </row>
    <row r="115" spans="2:12" ht="46.5" customHeight="1">
      <c r="B115" s="746" t="s">
        <v>886</v>
      </c>
      <c r="C115" s="748" t="s">
        <v>35</v>
      </c>
      <c r="D115" s="163" t="s">
        <v>959</v>
      </c>
      <c r="E115" s="138"/>
      <c r="F115" s="138"/>
      <c r="G115" s="138"/>
      <c r="H115" s="138"/>
      <c r="I115" s="138"/>
      <c r="J115" s="580">
        <f>SUM(J116:J119)</f>
        <v>0.2</v>
      </c>
      <c r="K115" s="743" t="s">
        <v>37</v>
      </c>
      <c r="L115" s="92"/>
    </row>
    <row r="116" spans="2:12" ht="24.75" customHeight="1">
      <c r="B116" s="751"/>
      <c r="C116" s="752"/>
      <c r="D116" s="524" t="s">
        <v>38</v>
      </c>
      <c r="E116" s="140">
        <v>0</v>
      </c>
      <c r="F116" s="140">
        <v>0</v>
      </c>
      <c r="G116" s="140">
        <v>0</v>
      </c>
      <c r="H116" s="140">
        <v>0</v>
      </c>
      <c r="I116" s="140">
        <v>0</v>
      </c>
      <c r="J116" s="580">
        <f t="shared" si="12"/>
        <v>0</v>
      </c>
      <c r="K116" s="743"/>
      <c r="L116" s="92"/>
    </row>
    <row r="117" spans="2:12" ht="24.75" customHeight="1">
      <c r="B117" s="751"/>
      <c r="C117" s="752"/>
      <c r="D117" s="524" t="s">
        <v>39</v>
      </c>
      <c r="E117" s="140">
        <v>0</v>
      </c>
      <c r="F117" s="140">
        <v>0</v>
      </c>
      <c r="G117" s="140">
        <v>1</v>
      </c>
      <c r="H117" s="140">
        <v>0</v>
      </c>
      <c r="I117" s="140">
        <v>0</v>
      </c>
      <c r="J117" s="580">
        <f t="shared" si="12"/>
        <v>0.2</v>
      </c>
      <c r="K117" s="743"/>
      <c r="L117" s="92"/>
    </row>
    <row r="118" spans="2:12" ht="24.75" customHeight="1">
      <c r="B118" s="751"/>
      <c r="C118" s="752"/>
      <c r="D118" s="524" t="s">
        <v>40</v>
      </c>
      <c r="E118" s="140">
        <v>0</v>
      </c>
      <c r="F118" s="140">
        <v>0</v>
      </c>
      <c r="G118" s="140">
        <v>0</v>
      </c>
      <c r="H118" s="140">
        <v>0</v>
      </c>
      <c r="I118" s="140">
        <v>0</v>
      </c>
      <c r="J118" s="580">
        <f t="shared" si="12"/>
        <v>0</v>
      </c>
      <c r="K118" s="743"/>
      <c r="L118" s="92"/>
    </row>
    <row r="119" spans="2:12" ht="24.75" customHeight="1">
      <c r="B119" s="751"/>
      <c r="C119" s="749"/>
      <c r="D119" s="524" t="s">
        <v>41</v>
      </c>
      <c r="E119" s="140">
        <v>0</v>
      </c>
      <c r="F119" s="140">
        <v>0</v>
      </c>
      <c r="G119" s="140">
        <v>0</v>
      </c>
      <c r="H119" s="140">
        <v>0</v>
      </c>
      <c r="I119" s="140">
        <v>0</v>
      </c>
      <c r="J119" s="580">
        <f t="shared" si="12"/>
        <v>0</v>
      </c>
      <c r="K119" s="743"/>
      <c r="L119" s="92"/>
    </row>
    <row r="120" spans="2:12" ht="45" customHeight="1">
      <c r="B120" s="751" t="s">
        <v>924</v>
      </c>
      <c r="C120" s="752" t="s">
        <v>42</v>
      </c>
      <c r="D120" s="163" t="s">
        <v>43</v>
      </c>
      <c r="E120" s="140">
        <v>1</v>
      </c>
      <c r="F120" s="140">
        <v>3</v>
      </c>
      <c r="G120" s="140">
        <v>1</v>
      </c>
      <c r="H120" s="140">
        <v>0</v>
      </c>
      <c r="I120" s="140">
        <v>0</v>
      </c>
      <c r="J120" s="580">
        <f t="shared" si="12"/>
        <v>1</v>
      </c>
      <c r="K120" s="743"/>
      <c r="L120" s="92"/>
    </row>
    <row r="121" spans="2:12" ht="72.75" customHeight="1">
      <c r="B121" s="747"/>
      <c r="C121" s="749"/>
      <c r="D121" s="163" t="s">
        <v>44</v>
      </c>
      <c r="E121" s="140">
        <v>0</v>
      </c>
      <c r="F121" s="140">
        <v>0</v>
      </c>
      <c r="G121" s="140">
        <v>0</v>
      </c>
      <c r="H121" s="140">
        <v>0</v>
      </c>
      <c r="I121" s="140">
        <v>0</v>
      </c>
      <c r="J121" s="580">
        <f t="shared" si="12"/>
        <v>0</v>
      </c>
      <c r="K121" s="743"/>
      <c r="L121" s="92"/>
    </row>
    <row r="122" spans="2:12" ht="24.75" customHeight="1">
      <c r="B122" s="746" t="s">
        <v>928</v>
      </c>
      <c r="C122" s="748" t="s">
        <v>45</v>
      </c>
      <c r="D122" s="163" t="s">
        <v>46</v>
      </c>
      <c r="E122" s="140">
        <v>0</v>
      </c>
      <c r="F122" s="140">
        <v>1</v>
      </c>
      <c r="G122" s="140">
        <v>3</v>
      </c>
      <c r="H122" s="140">
        <v>0</v>
      </c>
      <c r="I122" s="140">
        <v>2</v>
      </c>
      <c r="J122" s="580">
        <f t="shared" si="12"/>
        <v>1.2</v>
      </c>
      <c r="K122" s="750" t="s">
        <v>22</v>
      </c>
      <c r="L122" s="92"/>
    </row>
    <row r="123" spans="2:12" ht="45" customHeight="1">
      <c r="B123" s="751"/>
      <c r="C123" s="752"/>
      <c r="D123" s="163" t="s">
        <v>47</v>
      </c>
      <c r="E123" s="140">
        <v>0</v>
      </c>
      <c r="F123" s="140">
        <v>1</v>
      </c>
      <c r="G123" s="140">
        <v>5</v>
      </c>
      <c r="H123" s="140">
        <v>0</v>
      </c>
      <c r="I123" s="140">
        <v>2</v>
      </c>
      <c r="J123" s="580">
        <f t="shared" si="12"/>
        <v>1.6</v>
      </c>
      <c r="K123" s="750"/>
      <c r="L123" s="92"/>
    </row>
    <row r="124" spans="2:12" ht="36" customHeight="1">
      <c r="B124" s="751"/>
      <c r="C124" s="752"/>
      <c r="D124" s="163" t="s">
        <v>48</v>
      </c>
      <c r="E124" s="580">
        <f aca="true" t="shared" si="13" ref="E124:J124">SUM(E125:E128)</f>
        <v>1</v>
      </c>
      <c r="F124" s="580">
        <f t="shared" si="13"/>
        <v>6</v>
      </c>
      <c r="G124" s="580">
        <f t="shared" si="13"/>
        <v>8</v>
      </c>
      <c r="H124" s="580">
        <f t="shared" si="13"/>
        <v>0</v>
      </c>
      <c r="I124" s="580">
        <f t="shared" si="13"/>
        <v>2</v>
      </c>
      <c r="J124" s="580">
        <f t="shared" si="13"/>
        <v>3.4000000000000004</v>
      </c>
      <c r="K124" s="750"/>
      <c r="L124" s="92"/>
    </row>
    <row r="125" spans="2:12" ht="24.75" customHeight="1">
      <c r="B125" s="751"/>
      <c r="C125" s="752"/>
      <c r="D125" s="523" t="s">
        <v>25</v>
      </c>
      <c r="E125" s="140">
        <v>1</v>
      </c>
      <c r="F125" s="140">
        <v>1</v>
      </c>
      <c r="G125" s="140">
        <v>0</v>
      </c>
      <c r="H125" s="140">
        <v>0</v>
      </c>
      <c r="I125" s="140">
        <v>2</v>
      </c>
      <c r="J125" s="580">
        <f t="shared" si="12"/>
        <v>0.8</v>
      </c>
      <c r="K125" s="750"/>
      <c r="L125" s="92"/>
    </row>
    <row r="126" spans="2:12" ht="24.75" customHeight="1">
      <c r="B126" s="751"/>
      <c r="C126" s="752"/>
      <c r="D126" s="524" t="s">
        <v>26</v>
      </c>
      <c r="E126" s="140">
        <v>0</v>
      </c>
      <c r="F126" s="140">
        <v>5</v>
      </c>
      <c r="G126" s="140">
        <v>0</v>
      </c>
      <c r="H126" s="140">
        <v>0</v>
      </c>
      <c r="I126" s="140">
        <v>0</v>
      </c>
      <c r="J126" s="580">
        <f t="shared" si="12"/>
        <v>1</v>
      </c>
      <c r="K126" s="750"/>
      <c r="L126" s="92"/>
    </row>
    <row r="127" spans="2:12" ht="24.75" customHeight="1">
      <c r="B127" s="751"/>
      <c r="C127" s="752"/>
      <c r="D127" s="524" t="s">
        <v>27</v>
      </c>
      <c r="E127" s="140">
        <v>0</v>
      </c>
      <c r="F127" s="140">
        <v>0</v>
      </c>
      <c r="G127" s="140">
        <v>0</v>
      </c>
      <c r="H127" s="140">
        <v>0</v>
      </c>
      <c r="I127" s="140">
        <v>0</v>
      </c>
      <c r="J127" s="580">
        <f t="shared" si="12"/>
        <v>0</v>
      </c>
      <c r="K127" s="750"/>
      <c r="L127" s="92"/>
    </row>
    <row r="128" spans="2:12" ht="24.75" customHeight="1">
      <c r="B128" s="751"/>
      <c r="C128" s="752"/>
      <c r="D128" s="525" t="s">
        <v>28</v>
      </c>
      <c r="E128" s="140">
        <v>0</v>
      </c>
      <c r="F128" s="140">
        <v>0</v>
      </c>
      <c r="G128" s="140">
        <v>8</v>
      </c>
      <c r="H128" s="140">
        <v>0</v>
      </c>
      <c r="I128" s="140">
        <v>0</v>
      </c>
      <c r="J128" s="580">
        <f t="shared" si="12"/>
        <v>1.6</v>
      </c>
      <c r="K128" s="750"/>
      <c r="L128" s="92"/>
    </row>
    <row r="129" spans="2:12" ht="75.75" customHeight="1">
      <c r="B129" s="751"/>
      <c r="C129" s="749"/>
      <c r="D129" s="135" t="s">
        <v>49</v>
      </c>
      <c r="E129" s="140">
        <v>0</v>
      </c>
      <c r="F129" s="140">
        <v>0</v>
      </c>
      <c r="G129" s="140">
        <v>1</v>
      </c>
      <c r="H129" s="140">
        <v>0</v>
      </c>
      <c r="I129" s="140">
        <v>0</v>
      </c>
      <c r="J129" s="580">
        <f t="shared" si="12"/>
        <v>0.2</v>
      </c>
      <c r="K129" s="750"/>
      <c r="L129" s="92"/>
    </row>
    <row r="130" spans="2:12" ht="36" customHeight="1">
      <c r="B130" s="746" t="s">
        <v>50</v>
      </c>
      <c r="C130" s="748" t="s">
        <v>51</v>
      </c>
      <c r="D130" s="163" t="s">
        <v>52</v>
      </c>
      <c r="E130" s="140">
        <v>12</v>
      </c>
      <c r="F130" s="140">
        <v>14</v>
      </c>
      <c r="G130" s="140">
        <v>16</v>
      </c>
      <c r="H130" s="140">
        <v>0</v>
      </c>
      <c r="I130" s="140">
        <v>0</v>
      </c>
      <c r="J130" s="580">
        <f>AVERAGE(E130:I130)</f>
        <v>8.4</v>
      </c>
      <c r="K130" s="750" t="s">
        <v>32</v>
      </c>
      <c r="L130" s="92"/>
    </row>
    <row r="131" spans="2:12" ht="63.75" customHeight="1">
      <c r="B131" s="747"/>
      <c r="C131" s="749"/>
      <c r="D131" s="163" t="s">
        <v>53</v>
      </c>
      <c r="E131" s="140">
        <v>0</v>
      </c>
      <c r="F131" s="140">
        <v>1</v>
      </c>
      <c r="G131" s="140">
        <v>1</v>
      </c>
      <c r="H131" s="140">
        <v>0</v>
      </c>
      <c r="I131" s="140">
        <v>0</v>
      </c>
      <c r="J131" s="580">
        <f>AVERAGE(E131:I131)</f>
        <v>0.4</v>
      </c>
      <c r="K131" s="750"/>
      <c r="L131" s="92"/>
    </row>
    <row r="132" spans="2:12" ht="49.5" customHeight="1">
      <c r="B132" s="132" t="s">
        <v>54</v>
      </c>
      <c r="C132" s="133" t="s">
        <v>55</v>
      </c>
      <c r="D132" s="163" t="s">
        <v>56</v>
      </c>
      <c r="E132" s="140">
        <v>0</v>
      </c>
      <c r="F132" s="140">
        <v>7</v>
      </c>
      <c r="G132" s="140">
        <v>7</v>
      </c>
      <c r="H132" s="140">
        <v>0</v>
      </c>
      <c r="I132" s="140">
        <v>0</v>
      </c>
      <c r="J132" s="580">
        <f>AVERAGE(E132:I132)</f>
        <v>2.8</v>
      </c>
      <c r="K132" s="164" t="s">
        <v>22</v>
      </c>
      <c r="L132" s="92"/>
    </row>
    <row r="133" spans="2:12" ht="36" customHeight="1">
      <c r="B133" s="746" t="s">
        <v>57</v>
      </c>
      <c r="C133" s="748" t="s">
        <v>58</v>
      </c>
      <c r="D133" s="135" t="s">
        <v>59</v>
      </c>
      <c r="E133" s="580">
        <f aca="true" t="shared" si="14" ref="E133:J133">SUM(E134:E137)</f>
        <v>0</v>
      </c>
      <c r="F133" s="580">
        <f t="shared" si="14"/>
        <v>0</v>
      </c>
      <c r="G133" s="580">
        <f t="shared" si="14"/>
        <v>1</v>
      </c>
      <c r="H133" s="580">
        <f t="shared" si="14"/>
        <v>1</v>
      </c>
      <c r="I133" s="580">
        <f t="shared" si="14"/>
        <v>0</v>
      </c>
      <c r="J133" s="580">
        <f t="shared" si="14"/>
        <v>0.4</v>
      </c>
      <c r="K133" s="753" t="s">
        <v>37</v>
      </c>
      <c r="L133" s="92"/>
    </row>
    <row r="134" spans="2:12" ht="24.75" customHeight="1">
      <c r="B134" s="751"/>
      <c r="C134" s="752"/>
      <c r="D134" s="524" t="s">
        <v>60</v>
      </c>
      <c r="E134" s="140">
        <v>0</v>
      </c>
      <c r="F134" s="140">
        <v>0</v>
      </c>
      <c r="G134" s="140">
        <v>0</v>
      </c>
      <c r="H134" s="140">
        <v>1</v>
      </c>
      <c r="I134" s="140">
        <v>0</v>
      </c>
      <c r="J134" s="580">
        <f>AVERAGE(E134:I134)</f>
        <v>0.2</v>
      </c>
      <c r="K134" s="754"/>
      <c r="L134" s="92"/>
    </row>
    <row r="135" spans="2:12" ht="24.75" customHeight="1">
      <c r="B135" s="751"/>
      <c r="C135" s="752"/>
      <c r="D135" s="524" t="s">
        <v>38</v>
      </c>
      <c r="E135" s="140">
        <v>0</v>
      </c>
      <c r="F135" s="140">
        <v>0</v>
      </c>
      <c r="G135" s="140">
        <v>0</v>
      </c>
      <c r="H135" s="140">
        <v>0</v>
      </c>
      <c r="I135" s="140">
        <v>0</v>
      </c>
      <c r="J135" s="580">
        <f>AVERAGE(E135:I135)</f>
        <v>0</v>
      </c>
      <c r="K135" s="754"/>
      <c r="L135" s="92"/>
    </row>
    <row r="136" spans="2:12" ht="24.75" customHeight="1">
      <c r="B136" s="751"/>
      <c r="C136" s="752"/>
      <c r="D136" s="524" t="s">
        <v>61</v>
      </c>
      <c r="E136" s="140">
        <v>0</v>
      </c>
      <c r="F136" s="140">
        <v>0</v>
      </c>
      <c r="G136" s="140">
        <v>0</v>
      </c>
      <c r="H136" s="140">
        <v>0</v>
      </c>
      <c r="I136" s="140">
        <v>0</v>
      </c>
      <c r="J136" s="580">
        <f>AVERAGE(E136:I136)</f>
        <v>0</v>
      </c>
      <c r="K136" s="754"/>
      <c r="L136" s="92"/>
    </row>
    <row r="137" spans="2:12" ht="24.75" customHeight="1">
      <c r="B137" s="751"/>
      <c r="C137" s="752"/>
      <c r="D137" s="524" t="s">
        <v>41</v>
      </c>
      <c r="E137" s="140">
        <v>0</v>
      </c>
      <c r="F137" s="140">
        <v>0</v>
      </c>
      <c r="G137" s="140">
        <v>1</v>
      </c>
      <c r="H137" s="140">
        <v>0</v>
      </c>
      <c r="I137" s="140">
        <v>0</v>
      </c>
      <c r="J137" s="580">
        <f>AVERAGE(E137:I137)</f>
        <v>0.2</v>
      </c>
      <c r="K137" s="755"/>
      <c r="L137" s="92"/>
    </row>
    <row r="138" spans="2:12" ht="48" customHeight="1">
      <c r="B138" s="756" t="s">
        <v>62</v>
      </c>
      <c r="C138" s="757" t="s">
        <v>63</v>
      </c>
      <c r="D138" s="163" t="s">
        <v>64</v>
      </c>
      <c r="E138" s="140">
        <v>5</v>
      </c>
      <c r="F138" s="140">
        <v>6</v>
      </c>
      <c r="G138" s="140">
        <v>6</v>
      </c>
      <c r="H138" s="140">
        <v>0</v>
      </c>
      <c r="I138" s="140">
        <v>0</v>
      </c>
      <c r="J138" s="580">
        <f t="shared" si="12"/>
        <v>3.4</v>
      </c>
      <c r="K138" s="753" t="s">
        <v>32</v>
      </c>
      <c r="L138" s="92"/>
    </row>
    <row r="139" spans="2:12" ht="47.25" customHeight="1">
      <c r="B139" s="756"/>
      <c r="C139" s="757"/>
      <c r="D139" s="163" t="s">
        <v>65</v>
      </c>
      <c r="E139" s="140">
        <v>0</v>
      </c>
      <c r="F139" s="140">
        <v>1</v>
      </c>
      <c r="G139" s="140">
        <v>1</v>
      </c>
      <c r="H139" s="140">
        <v>0</v>
      </c>
      <c r="I139" s="140">
        <v>0</v>
      </c>
      <c r="J139" s="580">
        <f t="shared" si="12"/>
        <v>0.4</v>
      </c>
      <c r="K139" s="755"/>
      <c r="L139" s="92"/>
    </row>
    <row r="140" spans="2:12" ht="15">
      <c r="B140" s="122"/>
      <c r="C140" s="92"/>
      <c r="D140" s="92"/>
      <c r="E140" s="122"/>
      <c r="F140" s="122"/>
      <c r="G140" s="122"/>
      <c r="H140" s="122"/>
      <c r="I140" s="122"/>
      <c r="J140" s="122"/>
      <c r="K140" s="122"/>
      <c r="L140" s="92"/>
    </row>
    <row r="141" spans="2:12" ht="15">
      <c r="B141" s="122"/>
      <c r="C141" s="92"/>
      <c r="D141" s="92"/>
      <c r="E141" s="122"/>
      <c r="F141" s="122"/>
      <c r="G141" s="122"/>
      <c r="H141" s="122"/>
      <c r="I141" s="122"/>
      <c r="J141" s="122"/>
      <c r="K141" s="122"/>
      <c r="L141" s="92"/>
    </row>
    <row r="142" spans="2:12" ht="15">
      <c r="B142" s="744" t="s">
        <v>66</v>
      </c>
      <c r="C142" s="744"/>
      <c r="D142" s="744"/>
      <c r="E142" s="744"/>
      <c r="F142" s="94"/>
      <c r="G142" s="94"/>
      <c r="H142" s="94"/>
      <c r="I142" s="94"/>
      <c r="J142" s="122"/>
      <c r="K142" s="122"/>
      <c r="L142" s="92"/>
    </row>
    <row r="143" spans="2:12" ht="15">
      <c r="B143" s="100"/>
      <c r="C143" s="101"/>
      <c r="D143" s="101"/>
      <c r="E143" s="101"/>
      <c r="F143" s="126"/>
      <c r="G143" s="126"/>
      <c r="H143" s="126"/>
      <c r="I143" s="126"/>
      <c r="J143" s="122"/>
      <c r="K143" s="122"/>
      <c r="L143" s="92"/>
    </row>
    <row r="144" spans="2:12" ht="37.5" customHeight="1">
      <c r="B144" s="470" t="s">
        <v>817</v>
      </c>
      <c r="C144" s="474" t="s">
        <v>862</v>
      </c>
      <c r="D144" s="474" t="s">
        <v>863</v>
      </c>
      <c r="E144" s="471" t="s">
        <v>832</v>
      </c>
      <c r="F144" s="471" t="s">
        <v>833</v>
      </c>
      <c r="G144" s="471" t="s">
        <v>834</v>
      </c>
      <c r="H144" s="471" t="s">
        <v>948</v>
      </c>
      <c r="I144" s="471" t="s">
        <v>963</v>
      </c>
      <c r="J144" s="474" t="s">
        <v>835</v>
      </c>
      <c r="K144" s="474" t="s">
        <v>855</v>
      </c>
      <c r="L144" s="92"/>
    </row>
    <row r="145" spans="2:12" ht="143.25">
      <c r="B145" s="156" t="s">
        <v>864</v>
      </c>
      <c r="C145" s="163" t="s">
        <v>67</v>
      </c>
      <c r="D145" s="163" t="s">
        <v>68</v>
      </c>
      <c r="E145" s="107">
        <v>0</v>
      </c>
      <c r="F145" s="107">
        <v>5</v>
      </c>
      <c r="G145" s="107">
        <v>0</v>
      </c>
      <c r="H145" s="107">
        <v>0</v>
      </c>
      <c r="I145" s="107">
        <v>0</v>
      </c>
      <c r="J145" s="578">
        <f>AVERAGE(E145:I145)</f>
        <v>1</v>
      </c>
      <c r="K145" s="121" t="s">
        <v>69</v>
      </c>
      <c r="L145" s="92"/>
    </row>
    <row r="146" spans="2:12" ht="103.5" customHeight="1">
      <c r="B146" s="156" t="s">
        <v>871</v>
      </c>
      <c r="C146" s="163" t="s">
        <v>70</v>
      </c>
      <c r="D146" s="163" t="s">
        <v>68</v>
      </c>
      <c r="E146" s="107">
        <v>0</v>
      </c>
      <c r="F146" s="107">
        <v>0</v>
      </c>
      <c r="G146" s="107">
        <v>0</v>
      </c>
      <c r="H146" s="107">
        <v>18</v>
      </c>
      <c r="I146" s="107">
        <v>22</v>
      </c>
      <c r="J146" s="578">
        <f>AVERAGE(E146:I146)</f>
        <v>8</v>
      </c>
      <c r="K146" s="121" t="s">
        <v>71</v>
      </c>
      <c r="L146" s="92"/>
    </row>
    <row r="147" spans="2:12" ht="53.25" customHeight="1">
      <c r="B147" s="156" t="s">
        <v>875</v>
      </c>
      <c r="C147" s="163" t="s">
        <v>72</v>
      </c>
      <c r="D147" s="163" t="s">
        <v>73</v>
      </c>
      <c r="E147" s="107">
        <v>0</v>
      </c>
      <c r="F147" s="107">
        <v>0</v>
      </c>
      <c r="G147" s="107">
        <v>0</v>
      </c>
      <c r="H147" s="107">
        <v>0</v>
      </c>
      <c r="I147" s="107">
        <v>0</v>
      </c>
      <c r="J147" s="578">
        <f>AVERAGE(E147:I147)</f>
        <v>0</v>
      </c>
      <c r="K147" s="121" t="s">
        <v>74</v>
      </c>
      <c r="L147" s="92"/>
    </row>
    <row r="148" spans="2:12" ht="15">
      <c r="B148" s="122"/>
      <c r="C148" s="92"/>
      <c r="D148" s="92"/>
      <c r="E148" s="122"/>
      <c r="F148" s="122"/>
      <c r="G148" s="122"/>
      <c r="H148" s="122"/>
      <c r="I148" s="122"/>
      <c r="J148" s="122"/>
      <c r="K148" s="122"/>
      <c r="L148" s="92"/>
    </row>
    <row r="149" spans="2:12" ht="19.5" customHeight="1">
      <c r="B149" s="745" t="s">
        <v>75</v>
      </c>
      <c r="C149" s="745"/>
      <c r="D149" s="745"/>
      <c r="E149" s="745"/>
      <c r="F149" s="745"/>
      <c r="G149" s="745"/>
      <c r="H149" s="745"/>
      <c r="I149" s="745"/>
      <c r="J149" s="745"/>
      <c r="K149" s="122"/>
      <c r="L149" s="92"/>
    </row>
    <row r="150" spans="2:12" ht="15">
      <c r="B150" s="122"/>
      <c r="C150" s="92"/>
      <c r="D150" s="92"/>
      <c r="E150" s="122"/>
      <c r="F150" s="122"/>
      <c r="G150" s="122"/>
      <c r="H150" s="122"/>
      <c r="I150" s="122"/>
      <c r="J150" s="122"/>
      <c r="K150" s="122"/>
      <c r="L150" s="92"/>
    </row>
  </sheetData>
  <sheetProtection password="EA7E" sheet="1"/>
  <mergeCells count="72">
    <mergeCell ref="B3:K3"/>
    <mergeCell ref="B2:K2"/>
    <mergeCell ref="B12:I12"/>
    <mergeCell ref="B15:B18"/>
    <mergeCell ref="C15:C18"/>
    <mergeCell ref="K15:K18"/>
    <mergeCell ref="B45:B51"/>
    <mergeCell ref="C45:C51"/>
    <mergeCell ref="K45:K46"/>
    <mergeCell ref="B19:B20"/>
    <mergeCell ref="C19:C20"/>
    <mergeCell ref="K19:K20"/>
    <mergeCell ref="B21:B32"/>
    <mergeCell ref="C21:C32"/>
    <mergeCell ref="K21:K32"/>
    <mergeCell ref="B33:B36"/>
    <mergeCell ref="C33:C36"/>
    <mergeCell ref="K33:K36"/>
    <mergeCell ref="B42:F42"/>
    <mergeCell ref="B66:B68"/>
    <mergeCell ref="C66:C68"/>
    <mergeCell ref="K66:K68"/>
    <mergeCell ref="B52:B54"/>
    <mergeCell ref="C52:C54"/>
    <mergeCell ref="K52:K54"/>
    <mergeCell ref="B55:B57"/>
    <mergeCell ref="C55:C57"/>
    <mergeCell ref="K55:K57"/>
    <mergeCell ref="B60:F60"/>
    <mergeCell ref="B63:B65"/>
    <mergeCell ref="C63:C65"/>
    <mergeCell ref="K63:K65"/>
    <mergeCell ref="B69:B71"/>
    <mergeCell ref="C69:C71"/>
    <mergeCell ref="K69:K71"/>
    <mergeCell ref="B73:B74"/>
    <mergeCell ref="C73:C74"/>
    <mergeCell ref="K73:K74"/>
    <mergeCell ref="B75:B76"/>
    <mergeCell ref="C75:C76"/>
    <mergeCell ref="K75:K76"/>
    <mergeCell ref="B78:I78"/>
    <mergeCell ref="B81:B86"/>
    <mergeCell ref="C81:C86"/>
    <mergeCell ref="K81:K86"/>
    <mergeCell ref="B92:D92"/>
    <mergeCell ref="B101:F101"/>
    <mergeCell ref="B104:B111"/>
    <mergeCell ref="C104:C111"/>
    <mergeCell ref="K104:K111"/>
    <mergeCell ref="B112:B113"/>
    <mergeCell ref="C112:C113"/>
    <mergeCell ref="K112:K113"/>
    <mergeCell ref="K138:K139"/>
    <mergeCell ref="B115:B119"/>
    <mergeCell ref="C115:C119"/>
    <mergeCell ref="K115:K121"/>
    <mergeCell ref="B120:B121"/>
    <mergeCell ref="C120:C121"/>
    <mergeCell ref="B122:B129"/>
    <mergeCell ref="C122:C129"/>
    <mergeCell ref="K122:K129"/>
    <mergeCell ref="B142:E142"/>
    <mergeCell ref="B149:J149"/>
    <mergeCell ref="B130:B131"/>
    <mergeCell ref="C130:C131"/>
    <mergeCell ref="K130:K131"/>
    <mergeCell ref="B133:B137"/>
    <mergeCell ref="C133:C137"/>
    <mergeCell ref="K133:K137"/>
    <mergeCell ref="B138:B139"/>
    <mergeCell ref="C138:C139"/>
  </mergeCells>
  <printOptions/>
  <pageMargins left="0.7086614173228347" right="0.7086614173228347" top="0.46" bottom="0.24" header="0.31496062992125984" footer="0.31496062992125984"/>
  <pageSetup horizontalDpi="600" verticalDpi="600" orientation="landscape" scale="62"/>
  <rowBreaks count="7" manualBreakCount="7">
    <brk id="11" max="255" man="1"/>
    <brk id="39" max="255" man="1"/>
    <brk id="58" max="255" man="1"/>
    <brk id="77" max="255" man="1"/>
    <brk id="99" max="255" man="1"/>
    <brk id="121" max="255" man="1"/>
    <brk id="140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BC109"/>
  <sheetViews>
    <sheetView zoomScale="110" zoomScaleNormal="110" zoomScalePageLayoutView="0" workbookViewId="0" topLeftCell="B1">
      <selection activeCell="K17" sqref="K17 M17:N17"/>
    </sheetView>
  </sheetViews>
  <sheetFormatPr defaultColWidth="9.140625" defaultRowHeight="15"/>
  <cols>
    <col min="1" max="1" width="3.28125" style="66" customWidth="1"/>
    <col min="2" max="2" width="5.421875" style="66" customWidth="1"/>
    <col min="3" max="3" width="31.140625" style="66" customWidth="1"/>
    <col min="4" max="4" width="31.421875" style="66" customWidth="1"/>
    <col min="5" max="5" width="17.28125" style="66" customWidth="1"/>
    <col min="6" max="6" width="13.421875" style="66" customWidth="1"/>
    <col min="7" max="7" width="14.421875" style="173" customWidth="1"/>
    <col min="8" max="8" width="26.7109375" style="66" hidden="1" customWidth="1"/>
    <col min="9" max="9" width="33.7109375" style="66" hidden="1" customWidth="1"/>
    <col min="10" max="10" width="12.7109375" style="66" hidden="1" customWidth="1"/>
    <col min="11" max="11" width="12.28125" style="66" hidden="1" customWidth="1"/>
    <col min="12" max="13" width="14.421875" style="66" customWidth="1"/>
    <col min="14" max="14" width="11.421875" style="66" customWidth="1"/>
    <col min="15" max="15" width="5.8515625" style="66" customWidth="1"/>
    <col min="16" max="16" width="20.140625" style="172" hidden="1" customWidth="1"/>
    <col min="17" max="17" width="7.8515625" style="66" hidden="1" customWidth="1"/>
    <col min="18" max="18" width="13.7109375" style="66" hidden="1" customWidth="1"/>
    <col min="19" max="19" width="14.140625" style="66" customWidth="1"/>
    <col min="20" max="16384" width="11.421875" style="66" customWidth="1"/>
  </cols>
  <sheetData>
    <row r="1" ht="15" thickBot="1"/>
    <row r="2" spans="2:14" ht="18" customHeight="1">
      <c r="B2" s="708" t="s">
        <v>777</v>
      </c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10"/>
    </row>
    <row r="3" spans="2:14" ht="18" customHeight="1" thickBot="1">
      <c r="B3" s="718" t="s">
        <v>778</v>
      </c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8"/>
    </row>
    <row r="4" spans="2:14" ht="14.25">
      <c r="B4" s="526"/>
      <c r="C4" s="527"/>
      <c r="D4" s="527"/>
      <c r="E4" s="527"/>
      <c r="F4" s="527"/>
      <c r="G4" s="528"/>
      <c r="H4" s="527"/>
      <c r="I4" s="527"/>
      <c r="J4" s="527"/>
      <c r="K4" s="527"/>
      <c r="L4" s="527"/>
      <c r="M4" s="527"/>
      <c r="N4" s="529"/>
    </row>
    <row r="5" spans="2:14" ht="14.25">
      <c r="B5" s="530"/>
      <c r="C5" s="531"/>
      <c r="D5" s="531"/>
      <c r="E5" s="531"/>
      <c r="F5" s="531"/>
      <c r="G5" s="532"/>
      <c r="H5" s="531"/>
      <c r="I5" s="531"/>
      <c r="J5" s="531"/>
      <c r="K5" s="531"/>
      <c r="L5" s="531"/>
      <c r="M5" s="531"/>
      <c r="N5" s="533"/>
    </row>
    <row r="6" spans="2:14" ht="14.25">
      <c r="B6" s="530"/>
      <c r="C6" s="531"/>
      <c r="D6" s="531"/>
      <c r="E6" s="531"/>
      <c r="F6" s="531"/>
      <c r="G6" s="532"/>
      <c r="H6" s="531"/>
      <c r="I6" s="531"/>
      <c r="J6" s="531"/>
      <c r="K6" s="531"/>
      <c r="L6" s="531"/>
      <c r="M6" s="531"/>
      <c r="N6" s="533"/>
    </row>
    <row r="7" spans="2:14" ht="14.25">
      <c r="B7" s="530"/>
      <c r="C7" s="531"/>
      <c r="D7" s="531"/>
      <c r="E7" s="531"/>
      <c r="F7" s="531"/>
      <c r="G7" s="532"/>
      <c r="H7" s="531"/>
      <c r="I7" s="531"/>
      <c r="J7" s="531"/>
      <c r="K7" s="531"/>
      <c r="L7" s="531"/>
      <c r="M7" s="531"/>
      <c r="N7" s="533"/>
    </row>
    <row r="8" spans="2:14" ht="14.25">
      <c r="B8" s="530"/>
      <c r="C8" s="531"/>
      <c r="D8" s="531"/>
      <c r="E8" s="531"/>
      <c r="F8" s="531"/>
      <c r="G8" s="532"/>
      <c r="H8" s="531"/>
      <c r="I8" s="531"/>
      <c r="J8" s="531"/>
      <c r="K8" s="531"/>
      <c r="L8" s="531"/>
      <c r="M8" s="531"/>
      <c r="N8" s="533"/>
    </row>
    <row r="9" spans="2:14" ht="14.25">
      <c r="B9" s="530"/>
      <c r="C9" s="531"/>
      <c r="D9" s="531"/>
      <c r="E9" s="531"/>
      <c r="F9" s="531"/>
      <c r="G9" s="532"/>
      <c r="H9" s="531"/>
      <c r="I9" s="531"/>
      <c r="J9" s="531"/>
      <c r="K9" s="531"/>
      <c r="L9" s="531"/>
      <c r="M9" s="531"/>
      <c r="N9" s="533"/>
    </row>
    <row r="10" spans="2:14" ht="14.25">
      <c r="B10" s="530"/>
      <c r="C10" s="531"/>
      <c r="D10" s="531"/>
      <c r="E10" s="531"/>
      <c r="F10" s="531"/>
      <c r="G10" s="532"/>
      <c r="H10" s="531"/>
      <c r="I10" s="531"/>
      <c r="J10" s="531"/>
      <c r="K10" s="531"/>
      <c r="L10" s="531"/>
      <c r="M10" s="531"/>
      <c r="N10" s="533"/>
    </row>
    <row r="11" spans="2:14" ht="15" thickBot="1">
      <c r="B11" s="534"/>
      <c r="C11" s="535"/>
      <c r="D11" s="535"/>
      <c r="E11" s="535"/>
      <c r="F11" s="535"/>
      <c r="G11" s="536"/>
      <c r="H11" s="535"/>
      <c r="I11" s="535"/>
      <c r="J11" s="535"/>
      <c r="K11" s="535"/>
      <c r="L11" s="535"/>
      <c r="M11" s="535"/>
      <c r="N11" s="537"/>
    </row>
    <row r="13" spans="2:16" ht="27" customHeight="1">
      <c r="B13" s="826" t="s">
        <v>76</v>
      </c>
      <c r="C13" s="827"/>
      <c r="D13" s="827"/>
      <c r="E13" s="827"/>
      <c r="F13" s="827"/>
      <c r="G13" s="827"/>
      <c r="H13" s="827"/>
      <c r="I13" s="827"/>
      <c r="J13" s="827"/>
      <c r="K13" s="827"/>
      <c r="L13" s="827"/>
      <c r="M13" s="879"/>
      <c r="N13" s="538">
        <f>'[1]Result'!$D$7</f>
        <v>25</v>
      </c>
      <c r="O13" s="174"/>
      <c r="P13" s="175"/>
    </row>
    <row r="14" spans="2:16" ht="45">
      <c r="B14" s="539" t="s">
        <v>817</v>
      </c>
      <c r="C14" s="539" t="s">
        <v>862</v>
      </c>
      <c r="D14" s="539" t="s">
        <v>77</v>
      </c>
      <c r="E14" s="539" t="s">
        <v>799</v>
      </c>
      <c r="F14" s="539" t="s">
        <v>78</v>
      </c>
      <c r="G14" s="539" t="s">
        <v>79</v>
      </c>
      <c r="H14" s="540" t="s">
        <v>80</v>
      </c>
      <c r="I14" s="472" t="s">
        <v>855</v>
      </c>
      <c r="J14" s="472" t="s">
        <v>81</v>
      </c>
      <c r="K14" s="472" t="s">
        <v>82</v>
      </c>
      <c r="L14" s="472" t="s">
        <v>83</v>
      </c>
      <c r="M14" s="472" t="s">
        <v>84</v>
      </c>
      <c r="N14" s="472" t="s">
        <v>85</v>
      </c>
      <c r="O14" s="174"/>
      <c r="P14" s="323" t="s">
        <v>86</v>
      </c>
    </row>
    <row r="15" spans="2:16" ht="63" customHeight="1">
      <c r="B15" s="854" t="s">
        <v>864</v>
      </c>
      <c r="C15" s="857" t="s">
        <v>865</v>
      </c>
      <c r="D15" s="177" t="s">
        <v>87</v>
      </c>
      <c r="E15" s="759" t="s">
        <v>88</v>
      </c>
      <c r="F15" s="828">
        <v>30</v>
      </c>
      <c r="G15" s="178"/>
      <c r="H15" s="179" t="s">
        <v>89</v>
      </c>
      <c r="I15" s="866" t="s">
        <v>90</v>
      </c>
      <c r="J15" s="180"/>
      <c r="K15" s="180"/>
      <c r="L15" s="181"/>
      <c r="M15" s="180"/>
      <c r="N15" s="181"/>
      <c r="O15" s="174"/>
      <c r="P15" s="182"/>
    </row>
    <row r="16" spans="2:16" ht="42" customHeight="1">
      <c r="B16" s="855"/>
      <c r="C16" s="858"/>
      <c r="D16" s="183" t="s">
        <v>868</v>
      </c>
      <c r="E16" s="760"/>
      <c r="F16" s="829"/>
      <c r="G16" s="184">
        <v>20</v>
      </c>
      <c r="H16" s="185" t="s">
        <v>91</v>
      </c>
      <c r="I16" s="867"/>
      <c r="J16" s="186">
        <f>P16</f>
        <v>3.389830508474576</v>
      </c>
      <c r="K16" s="186">
        <f>J16</f>
        <v>3.389830508474576</v>
      </c>
      <c r="L16" s="187">
        <f>IF(K16*N16/M16&gt;2*N16,2*N16,K16*N16/M16)</f>
        <v>0.2542372881355932</v>
      </c>
      <c r="M16" s="137">
        <v>20</v>
      </c>
      <c r="N16" s="187">
        <f>F15*G16*$N$13/10000</f>
        <v>1.5</v>
      </c>
      <c r="O16" s="174"/>
      <c r="P16" s="186">
        <f>IF(('General Raw Data'!$I$17+'General Raw Data'!$I$29)=0,0,100*'Raw Data Section A-G'!J18/('General Raw Data'!$I$17+'General Raw Data'!$I$29))</f>
        <v>3.389830508474576</v>
      </c>
    </row>
    <row r="17" spans="2:16" ht="36" customHeight="1">
      <c r="B17" s="855"/>
      <c r="C17" s="858"/>
      <c r="D17" s="188" t="s">
        <v>869</v>
      </c>
      <c r="E17" s="760"/>
      <c r="F17" s="829"/>
      <c r="G17" s="184">
        <v>40</v>
      </c>
      <c r="H17" s="185" t="s">
        <v>92</v>
      </c>
      <c r="I17" s="867"/>
      <c r="J17" s="186">
        <f>P17</f>
        <v>23.72881355932203</v>
      </c>
      <c r="K17" s="186">
        <f>J17</f>
        <v>23.72881355932203</v>
      </c>
      <c r="L17" s="187">
        <f>MIN(K17*N17/M17,N17)</f>
        <v>1.7796610169491522</v>
      </c>
      <c r="M17" s="137">
        <v>40</v>
      </c>
      <c r="N17" s="187">
        <f>F15*G17*$N$13/10000</f>
        <v>3</v>
      </c>
      <c r="O17" s="174"/>
      <c r="P17" s="186">
        <f>IF(('General Raw Data'!$I$17+'General Raw Data'!$I$29)=0,0,100*'Raw Data Section A-G'!J19/('General Raw Data'!$I$17+'General Raw Data'!$I$29))</f>
        <v>23.72881355932203</v>
      </c>
    </row>
    <row r="18" spans="2:16" ht="31.5" customHeight="1">
      <c r="B18" s="855"/>
      <c r="C18" s="858"/>
      <c r="D18" s="188" t="s">
        <v>870</v>
      </c>
      <c r="E18" s="760"/>
      <c r="F18" s="829"/>
      <c r="G18" s="184">
        <v>40</v>
      </c>
      <c r="H18" s="185" t="s">
        <v>93</v>
      </c>
      <c r="I18" s="868"/>
      <c r="J18" s="186">
        <f>P18</f>
        <v>0</v>
      </c>
      <c r="K18" s="186">
        <f>J18</f>
        <v>0</v>
      </c>
      <c r="L18" s="187">
        <f>IF(K18*N18/M18&gt;2*N18,2*N18,K18*N18/M18)</f>
        <v>0</v>
      </c>
      <c r="M18" s="137">
        <v>40</v>
      </c>
      <c r="N18" s="187">
        <f>F15*G18*$N$13/10000</f>
        <v>3</v>
      </c>
      <c r="O18" s="174"/>
      <c r="P18" s="186">
        <f>IF(('General Raw Data'!$I$17+'General Raw Data'!$I$29)=0,0,100*'Raw Data Section A-G'!J20/('General Raw Data'!$I$17+'General Raw Data'!$I$29))</f>
        <v>0</v>
      </c>
    </row>
    <row r="19" spans="2:16" s="192" customFormat="1" ht="45" customHeight="1">
      <c r="B19" s="875" t="s">
        <v>871</v>
      </c>
      <c r="C19" s="877" t="s">
        <v>94</v>
      </c>
      <c r="D19" s="189" t="s">
        <v>873</v>
      </c>
      <c r="E19" s="869" t="s">
        <v>88</v>
      </c>
      <c r="F19" s="869">
        <v>20</v>
      </c>
      <c r="G19" s="190">
        <f>IF('General Raw Data'!D11=1,80,IF('General Raw Data'!D11=2,100,"ERROR"))</f>
        <v>80</v>
      </c>
      <c r="H19" s="179" t="s">
        <v>95</v>
      </c>
      <c r="I19" s="871" t="s">
        <v>96</v>
      </c>
      <c r="J19" s="186">
        <f>P19</f>
        <v>48.275862068965516</v>
      </c>
      <c r="K19" s="186">
        <f>J19</f>
        <v>48.275862068965516</v>
      </c>
      <c r="L19" s="187">
        <f>IF(K19*N19/M19&gt;2*N19,2*N19,K19*N19/M19)</f>
        <v>2.413793103448276</v>
      </c>
      <c r="M19" s="137">
        <v>80</v>
      </c>
      <c r="N19" s="187">
        <f>F19*G19*$N$13/10000</f>
        <v>4</v>
      </c>
      <c r="O19" s="191"/>
      <c r="P19" s="186">
        <f>IF('General Raw Data'!$I$17=0,0,100*'Raw Data Section A-G'!J19/'General Raw Data'!$I$17)</f>
        <v>48.275862068965516</v>
      </c>
    </row>
    <row r="20" spans="2:16" s="192" customFormat="1" ht="75" customHeight="1">
      <c r="B20" s="876"/>
      <c r="C20" s="878"/>
      <c r="D20" s="189" t="s">
        <v>97</v>
      </c>
      <c r="E20" s="870"/>
      <c r="F20" s="870"/>
      <c r="G20" s="190">
        <f>IF('General Raw Data'!D11=1,20,IF('General Raw Data'!D11=2,0,"ERROR"))</f>
        <v>20</v>
      </c>
      <c r="H20" s="179" t="s">
        <v>98</v>
      </c>
      <c r="I20" s="872"/>
      <c r="J20" s="186">
        <f>P20</f>
        <v>0</v>
      </c>
      <c r="K20" s="186">
        <f>J20</f>
        <v>0</v>
      </c>
      <c r="L20" s="187">
        <f>IF(K20*N20/M20&gt;2*N20,2*N20,K20*N20/M20)</f>
        <v>0</v>
      </c>
      <c r="M20" s="137">
        <v>20</v>
      </c>
      <c r="N20" s="187">
        <f>F19*G20*$N$13/10000</f>
        <v>1</v>
      </c>
      <c r="O20" s="191"/>
      <c r="P20" s="186">
        <f>IF('General Raw Data'!$I$17=0,0,100*'Raw Data Section A-G'!J20/'General Raw Data'!$I$17)</f>
        <v>0</v>
      </c>
    </row>
    <row r="21" spans="2:16" ht="48" customHeight="1">
      <c r="B21" s="854" t="s">
        <v>875</v>
      </c>
      <c r="C21" s="873" t="s">
        <v>99</v>
      </c>
      <c r="D21" s="193" t="s">
        <v>100</v>
      </c>
      <c r="E21" s="828" t="s">
        <v>88</v>
      </c>
      <c r="F21" s="759">
        <v>30</v>
      </c>
      <c r="G21" s="137"/>
      <c r="H21" s="179" t="s">
        <v>101</v>
      </c>
      <c r="I21" s="871" t="s">
        <v>102</v>
      </c>
      <c r="J21" s="194"/>
      <c r="K21" s="195"/>
      <c r="L21" s="196"/>
      <c r="M21" s="194"/>
      <c r="N21" s="197"/>
      <c r="O21" s="174"/>
      <c r="P21" s="195"/>
    </row>
    <row r="22" spans="2:16" ht="31.5" customHeight="1">
      <c r="B22" s="855"/>
      <c r="C22" s="873"/>
      <c r="D22" s="198" t="s">
        <v>882</v>
      </c>
      <c r="E22" s="829"/>
      <c r="F22" s="760"/>
      <c r="G22" s="157">
        <v>30</v>
      </c>
      <c r="H22" s="179" t="s">
        <v>103</v>
      </c>
      <c r="I22" s="874"/>
      <c r="J22" s="186">
        <f>P22</f>
        <v>17.24137931034483</v>
      </c>
      <c r="K22" s="186">
        <f>J22</f>
        <v>17.24137931034483</v>
      </c>
      <c r="L22" s="187">
        <f>IF(N22*(1-ABS(K22-M22)/M22)&gt;0,N22*(1-ABS(K22-M22)/M22),0)</f>
        <v>1.2931034482758623</v>
      </c>
      <c r="M22" s="137">
        <v>30</v>
      </c>
      <c r="N22" s="187">
        <f>F21*G22*$N$13/10000</f>
        <v>2.25</v>
      </c>
      <c r="O22" s="199"/>
      <c r="P22" s="186">
        <f>IF('General Raw Data'!$I$17=0,0,100*'Raw Data Section A-G'!J22/'General Raw Data'!$I$17)</f>
        <v>17.24137931034483</v>
      </c>
    </row>
    <row r="23" spans="2:16" ht="31.5" customHeight="1">
      <c r="B23" s="855"/>
      <c r="C23" s="873"/>
      <c r="D23" s="200" t="s">
        <v>104</v>
      </c>
      <c r="E23" s="829"/>
      <c r="F23" s="760"/>
      <c r="G23" s="157">
        <v>40</v>
      </c>
      <c r="H23" s="201" t="s">
        <v>105</v>
      </c>
      <c r="I23" s="874"/>
      <c r="J23" s="186">
        <f>P23</f>
        <v>27.586206896551726</v>
      </c>
      <c r="K23" s="186">
        <f>J23</f>
        <v>27.586206896551726</v>
      </c>
      <c r="L23" s="187">
        <f>IF(N23*(1-ABS(K23-M23)/M23)&gt;0,N23*(1-ABS(K23-M23)/M23),0)</f>
        <v>2.0689655172413794</v>
      </c>
      <c r="M23" s="137">
        <v>40</v>
      </c>
      <c r="N23" s="187">
        <f>F21*G23*$N$13/10000</f>
        <v>3</v>
      </c>
      <c r="O23" s="199"/>
      <c r="P23" s="186">
        <f>IF('General Raw Data'!$I$17=0,0,100*'Raw Data Section A-G'!J23/'General Raw Data'!$I$17)</f>
        <v>27.586206896551726</v>
      </c>
    </row>
    <row r="24" spans="2:16" ht="31.5" customHeight="1">
      <c r="B24" s="855"/>
      <c r="C24" s="873"/>
      <c r="D24" s="200" t="s">
        <v>884</v>
      </c>
      <c r="E24" s="829"/>
      <c r="F24" s="760"/>
      <c r="G24" s="157">
        <v>30</v>
      </c>
      <c r="H24" s="201" t="s">
        <v>106</v>
      </c>
      <c r="I24" s="872"/>
      <c r="J24" s="186">
        <f>P24</f>
        <v>120.6896551724138</v>
      </c>
      <c r="K24" s="186">
        <f>J24</f>
        <v>120.6896551724138</v>
      </c>
      <c r="L24" s="187">
        <f>IF(N24*(1-ABS(K24-M24)/M24)&gt;0,N24*(1-ABS(K24-M24)/M24),0)</f>
        <v>0</v>
      </c>
      <c r="M24" s="137">
        <v>30</v>
      </c>
      <c r="N24" s="187">
        <f>F21*G24*$N$13/10000</f>
        <v>2.25</v>
      </c>
      <c r="O24" s="202"/>
      <c r="P24" s="186">
        <f>IF('General Raw Data'!$I$17=0,0,100*'Raw Data Section A-G'!J24/'General Raw Data'!$I$17)</f>
        <v>120.6896551724138</v>
      </c>
    </row>
    <row r="25" spans="2:16" ht="38.25" customHeight="1">
      <c r="B25" s="854" t="s">
        <v>886</v>
      </c>
      <c r="C25" s="857" t="s">
        <v>107</v>
      </c>
      <c r="D25" s="203" t="s">
        <v>888</v>
      </c>
      <c r="E25" s="863" t="s">
        <v>108</v>
      </c>
      <c r="F25" s="759">
        <v>20</v>
      </c>
      <c r="G25" s="157">
        <v>40</v>
      </c>
      <c r="H25" s="201" t="s">
        <v>109</v>
      </c>
      <c r="I25" s="866" t="s">
        <v>110</v>
      </c>
      <c r="J25" s="186">
        <f>P25</f>
        <v>23</v>
      </c>
      <c r="K25" s="186">
        <f>J25</f>
        <v>23</v>
      </c>
      <c r="L25" s="187">
        <f>IF(K25*N25/M25&gt;2*N25,2*N25,K25*N25/M25)</f>
        <v>4</v>
      </c>
      <c r="M25" s="137">
        <v>5</v>
      </c>
      <c r="N25" s="187">
        <f>F25*G25*$N$13/10000</f>
        <v>2</v>
      </c>
      <c r="O25" s="174"/>
      <c r="P25" s="186">
        <f>'Raw Data Section A-G'!J33</f>
        <v>23</v>
      </c>
    </row>
    <row r="26" spans="2:16" ht="22.5" customHeight="1">
      <c r="B26" s="855"/>
      <c r="C26" s="858"/>
      <c r="D26" s="203" t="s">
        <v>890</v>
      </c>
      <c r="E26" s="864"/>
      <c r="F26" s="760"/>
      <c r="G26" s="204"/>
      <c r="H26" s="205"/>
      <c r="I26" s="867"/>
      <c r="J26" s="195"/>
      <c r="K26" s="195"/>
      <c r="L26" s="197"/>
      <c r="M26" s="194"/>
      <c r="N26" s="197"/>
      <c r="O26" s="174"/>
      <c r="P26" s="195"/>
    </row>
    <row r="27" spans="2:16" ht="23.25" customHeight="1">
      <c r="B27" s="855"/>
      <c r="C27" s="858"/>
      <c r="D27" s="203" t="s">
        <v>891</v>
      </c>
      <c r="E27" s="864"/>
      <c r="F27" s="760"/>
      <c r="G27" s="204"/>
      <c r="H27" s="205"/>
      <c r="I27" s="867"/>
      <c r="J27" s="195"/>
      <c r="K27" s="195"/>
      <c r="L27" s="197"/>
      <c r="M27" s="194"/>
      <c r="N27" s="197"/>
      <c r="O27" s="174"/>
      <c r="P27" s="195"/>
    </row>
    <row r="28" spans="2:16" ht="45" customHeight="1">
      <c r="B28" s="855"/>
      <c r="C28" s="858"/>
      <c r="D28" s="203" t="s">
        <v>111</v>
      </c>
      <c r="E28" s="865"/>
      <c r="F28" s="760"/>
      <c r="G28" s="157">
        <v>60</v>
      </c>
      <c r="H28" s="201" t="s">
        <v>112</v>
      </c>
      <c r="I28" s="868"/>
      <c r="J28" s="186">
        <f>P28</f>
        <v>3.8</v>
      </c>
      <c r="K28" s="186">
        <f>J28</f>
        <v>3.8</v>
      </c>
      <c r="L28" s="187">
        <f>IF(K28*N28/M28&gt;2*N28,2*N28,K28*N28/M28)</f>
        <v>2.28</v>
      </c>
      <c r="M28" s="137">
        <v>5</v>
      </c>
      <c r="N28" s="187">
        <f>F25*G28*$N$13/10000</f>
        <v>3</v>
      </c>
      <c r="O28" s="174"/>
      <c r="P28" s="186">
        <f>'Raw Data Section A-G'!J36</f>
        <v>3.8</v>
      </c>
    </row>
    <row r="29" spans="2:16" ht="20.25" customHeight="1">
      <c r="B29" s="801" t="s">
        <v>113</v>
      </c>
      <c r="C29" s="802"/>
      <c r="D29" s="802"/>
      <c r="E29" s="802"/>
      <c r="F29" s="802"/>
      <c r="G29" s="802"/>
      <c r="H29" s="802"/>
      <c r="I29" s="802"/>
      <c r="J29" s="802"/>
      <c r="K29" s="802"/>
      <c r="L29" s="550">
        <f>SUM(L15:L28)</f>
        <v>14.089760374050263</v>
      </c>
      <c r="M29" s="206"/>
      <c r="O29" s="174"/>
      <c r="P29" s="175"/>
    </row>
    <row r="31" spans="2:19" ht="27" customHeight="1">
      <c r="B31" s="826" t="s">
        <v>114</v>
      </c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542">
        <f>'[1]Result'!$D$8</f>
        <v>25</v>
      </c>
      <c r="R31" s="207"/>
      <c r="S31" s="175"/>
    </row>
    <row r="32" spans="2:18" ht="45">
      <c r="B32" s="539" t="s">
        <v>817</v>
      </c>
      <c r="C32" s="539" t="s">
        <v>862</v>
      </c>
      <c r="D32" s="539" t="s">
        <v>77</v>
      </c>
      <c r="E32" s="539" t="s">
        <v>799</v>
      </c>
      <c r="F32" s="539" t="s">
        <v>78</v>
      </c>
      <c r="G32" s="539" t="s">
        <v>79</v>
      </c>
      <c r="H32" s="541" t="s">
        <v>80</v>
      </c>
      <c r="I32" s="472" t="s">
        <v>855</v>
      </c>
      <c r="J32" s="472" t="s">
        <v>81</v>
      </c>
      <c r="K32" s="472" t="s">
        <v>82</v>
      </c>
      <c r="L32" s="472" t="s">
        <v>83</v>
      </c>
      <c r="M32" s="472" t="s">
        <v>84</v>
      </c>
      <c r="N32" s="472" t="s">
        <v>85</v>
      </c>
      <c r="P32" s="323" t="s">
        <v>86</v>
      </c>
      <c r="R32" s="174"/>
    </row>
    <row r="33" spans="2:18" ht="72" customHeight="1">
      <c r="B33" s="854" t="s">
        <v>864</v>
      </c>
      <c r="C33" s="857" t="s">
        <v>896</v>
      </c>
      <c r="D33" s="208" t="s">
        <v>115</v>
      </c>
      <c r="E33" s="848" t="s">
        <v>116</v>
      </c>
      <c r="F33" s="859">
        <f>IF('[1]General Raw Data'!D9="Y",35,25)</f>
        <v>35</v>
      </c>
      <c r="G33" s="862">
        <v>100</v>
      </c>
      <c r="H33" s="154" t="s">
        <v>117</v>
      </c>
      <c r="I33" s="209" t="s">
        <v>118</v>
      </c>
      <c r="J33" s="210">
        <f aca="true" t="shared" si="0" ref="J33:J42">P33</f>
        <v>2.711864406779661</v>
      </c>
      <c r="K33" s="186">
        <f aca="true" t="shared" si="1" ref="K33:K43">J33</f>
        <v>2.711864406779661</v>
      </c>
      <c r="L33" s="187">
        <f>IF(K33*N33/M33&gt;2*N33,2*N33,K33*N33/M33)</f>
        <v>7.909604519774011</v>
      </c>
      <c r="M33" s="154">
        <v>3</v>
      </c>
      <c r="N33" s="212">
        <f>F33*G33*$N$31/10000</f>
        <v>8.75</v>
      </c>
      <c r="P33" s="186">
        <f>IF('General Raw Data'!$I$17=0,0,'Raw Data Section A-G'!J45/('General Raw Data'!$I$17+'General Raw Data'!$I$29))</f>
        <v>2.711864406779661</v>
      </c>
      <c r="R33" s="207"/>
    </row>
    <row r="34" spans="2:18" ht="61.5" customHeight="1">
      <c r="B34" s="855"/>
      <c r="C34" s="858"/>
      <c r="D34" s="208" t="s">
        <v>119</v>
      </c>
      <c r="E34" s="849"/>
      <c r="F34" s="860"/>
      <c r="G34" s="862"/>
      <c r="H34" s="154" t="s">
        <v>120</v>
      </c>
      <c r="I34" s="213" t="s">
        <v>121</v>
      </c>
      <c r="J34" s="210">
        <f t="shared" si="0"/>
        <v>0</v>
      </c>
      <c r="K34" s="186">
        <f t="shared" si="1"/>
        <v>0</v>
      </c>
      <c r="L34" s="187">
        <f>IF(K34*N34/M34&gt;2*N34,2*N34,K34*N34/M34)</f>
        <v>0</v>
      </c>
      <c r="M34" s="154">
        <v>4</v>
      </c>
      <c r="N34" s="212">
        <f>F33*G33*$N$31/10000</f>
        <v>8.75</v>
      </c>
      <c r="P34" s="186">
        <f>IF('Raw Data Section A-G'!J46&lt;32,0,IF('General Raw Data'!$I$17=0,0,'Raw Data Section A-G'!J46/('General Raw Data'!$I$17+'General Raw Data'!$I$29)))</f>
        <v>0</v>
      </c>
      <c r="R34" s="207"/>
    </row>
    <row r="35" spans="1:51" s="216" customFormat="1" ht="41.25" customHeight="1">
      <c r="A35" s="192"/>
      <c r="B35" s="855"/>
      <c r="C35" s="858"/>
      <c r="D35" s="208" t="s">
        <v>122</v>
      </c>
      <c r="E35" s="849"/>
      <c r="F35" s="861"/>
      <c r="G35" s="862"/>
      <c r="H35" s="154" t="s">
        <v>123</v>
      </c>
      <c r="I35" s="214"/>
      <c r="J35" s="210">
        <f t="shared" si="0"/>
        <v>1.0677966101694913</v>
      </c>
      <c r="K35" s="186">
        <f t="shared" si="1"/>
        <v>1.0677966101694913</v>
      </c>
      <c r="L35" s="187">
        <f aca="true" t="shared" si="2" ref="L35:L43">IF(K35*N35/M35&gt;2*N35,2*N35,K35*N35/M35)</f>
        <v>0.3114406779661016</v>
      </c>
      <c r="M35" s="154">
        <v>30</v>
      </c>
      <c r="N35" s="212">
        <f>F33*G33*$N$31/10000</f>
        <v>8.75</v>
      </c>
      <c r="O35" s="192"/>
      <c r="P35" s="186">
        <f>IF('General Raw Data'!$I$17=0,0,'Raw Data Section A-G'!J47/('General Raw Data'!$I$17+'General Raw Data'!$I$29))</f>
        <v>1.0677966101694913</v>
      </c>
      <c r="Q35" s="192"/>
      <c r="R35" s="215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</row>
    <row r="36" spans="1:51" s="216" customFormat="1" ht="105.75" customHeight="1">
      <c r="A36" s="192"/>
      <c r="B36" s="855"/>
      <c r="C36" s="858"/>
      <c r="D36" s="217" t="s">
        <v>124</v>
      </c>
      <c r="E36" s="849"/>
      <c r="F36" s="750">
        <f>IF('[1]General Raw Data'!D9="Y",15,25)</f>
        <v>15</v>
      </c>
      <c r="G36" s="218">
        <v>60</v>
      </c>
      <c r="H36" s="154" t="s">
        <v>125</v>
      </c>
      <c r="I36" s="217" t="s">
        <v>126</v>
      </c>
      <c r="J36" s="210">
        <f t="shared" si="0"/>
        <v>0.5254237288135593</v>
      </c>
      <c r="K36" s="186">
        <f t="shared" si="1"/>
        <v>0.5254237288135593</v>
      </c>
      <c r="L36" s="187">
        <f t="shared" si="2"/>
        <v>0.1970338983050847</v>
      </c>
      <c r="M36" s="210">
        <v>6</v>
      </c>
      <c r="N36" s="212">
        <f>F36*G36*$N$31/10000</f>
        <v>2.25</v>
      </c>
      <c r="O36" s="192"/>
      <c r="P36" s="186">
        <f>IF('General Raw Data'!$I$17=0,0,'Raw Data Section A-G'!J48/('General Raw Data'!$I$17+'General Raw Data'!$I$29))</f>
        <v>0.5254237288135593</v>
      </c>
      <c r="Q36" s="192"/>
      <c r="R36" s="215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</row>
    <row r="37" spans="1:51" s="216" customFormat="1" ht="112.5" customHeight="1">
      <c r="A37" s="192"/>
      <c r="B37" s="855"/>
      <c r="C37" s="858"/>
      <c r="D37" s="217" t="s">
        <v>898</v>
      </c>
      <c r="E37" s="849"/>
      <c r="F37" s="750"/>
      <c r="G37" s="218">
        <v>20</v>
      </c>
      <c r="H37" s="154" t="s">
        <v>127</v>
      </c>
      <c r="I37" s="217" t="s">
        <v>128</v>
      </c>
      <c r="J37" s="210">
        <f t="shared" si="0"/>
        <v>0.06779661016949153</v>
      </c>
      <c r="K37" s="186">
        <f t="shared" si="1"/>
        <v>0.06779661016949153</v>
      </c>
      <c r="L37" s="187">
        <f t="shared" si="2"/>
        <v>0.05084745762711865</v>
      </c>
      <c r="M37" s="210">
        <v>1</v>
      </c>
      <c r="N37" s="212">
        <f>F36*G37*$N$31/10000</f>
        <v>0.75</v>
      </c>
      <c r="O37" s="192"/>
      <c r="P37" s="186">
        <f>IF('General Raw Data'!$I$17=0,0,'Raw Data Section A-G'!J49/('General Raw Data'!$I$17+'General Raw Data'!$I$29))</f>
        <v>0.06779661016949153</v>
      </c>
      <c r="Q37" s="192"/>
      <c r="R37" s="215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</row>
    <row r="38" spans="1:51" s="216" customFormat="1" ht="110.25" customHeight="1">
      <c r="A38" s="192"/>
      <c r="B38" s="855"/>
      <c r="C38" s="858"/>
      <c r="D38" s="217" t="s">
        <v>900</v>
      </c>
      <c r="E38" s="849"/>
      <c r="F38" s="750"/>
      <c r="G38" s="218">
        <v>10</v>
      </c>
      <c r="H38" s="154" t="s">
        <v>129</v>
      </c>
      <c r="I38" s="217" t="s">
        <v>130</v>
      </c>
      <c r="J38" s="210">
        <f t="shared" si="0"/>
        <v>0.03389830508474576</v>
      </c>
      <c r="K38" s="186">
        <f t="shared" si="1"/>
        <v>0.03389830508474576</v>
      </c>
      <c r="L38" s="187">
        <f t="shared" si="2"/>
        <v>0.00423728813559322</v>
      </c>
      <c r="M38" s="210">
        <v>3</v>
      </c>
      <c r="N38" s="212">
        <f>F36*G38*$N$31/10000</f>
        <v>0.375</v>
      </c>
      <c r="O38" s="192"/>
      <c r="P38" s="186">
        <f>IF('General Raw Data'!$I$17=0,0,'Raw Data Section A-G'!J50/('General Raw Data'!$I$17+'General Raw Data'!$I$29))</f>
        <v>0.03389830508474576</v>
      </c>
      <c r="Q38" s="192"/>
      <c r="R38" s="215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</row>
    <row r="39" spans="1:51" s="216" customFormat="1" ht="99.75">
      <c r="A39" s="192"/>
      <c r="B39" s="856"/>
      <c r="C39" s="858"/>
      <c r="D39" s="208" t="s">
        <v>131</v>
      </c>
      <c r="E39" s="849"/>
      <c r="F39" s="750"/>
      <c r="G39" s="218">
        <v>10</v>
      </c>
      <c r="H39" s="154" t="s">
        <v>132</v>
      </c>
      <c r="I39" s="217" t="s">
        <v>133</v>
      </c>
      <c r="J39" s="210">
        <f t="shared" si="0"/>
        <v>4.033898305084746</v>
      </c>
      <c r="K39" s="186">
        <f t="shared" si="1"/>
        <v>4.033898305084746</v>
      </c>
      <c r="L39" s="187">
        <f t="shared" si="2"/>
        <v>0.05042372881355932</v>
      </c>
      <c r="M39" s="210">
        <v>30</v>
      </c>
      <c r="N39" s="212">
        <f>F36*G39*$N$31/10000</f>
        <v>0.375</v>
      </c>
      <c r="O39" s="192"/>
      <c r="P39" s="186">
        <f>IF('General Raw Data'!$I$17=0,0,'Raw Data Section A-G'!J51/('General Raw Data'!$I$17+'General Raw Data'!$I$29))</f>
        <v>4.033898305084746</v>
      </c>
      <c r="Q39" s="192"/>
      <c r="R39" s="215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</row>
    <row r="40" spans="1:51" s="216" customFormat="1" ht="78.75" customHeight="1">
      <c r="A40" s="192"/>
      <c r="B40" s="844" t="s">
        <v>871</v>
      </c>
      <c r="C40" s="846" t="s">
        <v>134</v>
      </c>
      <c r="D40" s="208" t="s">
        <v>135</v>
      </c>
      <c r="E40" s="848" t="s">
        <v>136</v>
      </c>
      <c r="F40" s="850">
        <v>40</v>
      </c>
      <c r="G40" s="219">
        <v>60</v>
      </c>
      <c r="H40" s="154" t="s">
        <v>137</v>
      </c>
      <c r="I40" s="208" t="s">
        <v>138</v>
      </c>
      <c r="J40" s="220">
        <f t="shared" si="0"/>
        <v>41536</v>
      </c>
      <c r="K40" s="467">
        <f t="shared" si="1"/>
        <v>41536</v>
      </c>
      <c r="L40" s="187">
        <f t="shared" si="2"/>
        <v>4.1536</v>
      </c>
      <c r="M40" s="154">
        <f>IF('General Raw Data'!$D$14=1,60000,IF('General Raw Data'!$D$14=2,30000,"ERROR"))</f>
        <v>60000</v>
      </c>
      <c r="N40" s="212">
        <f>F40*G40*$N$31/10000</f>
        <v>6</v>
      </c>
      <c r="O40" s="192"/>
      <c r="P40" s="186">
        <f>IF('General Raw Data'!$I$17=0,0,'Raw Data Section A-G'!J52/('General Raw Data'!$I$17+'General Raw Data'!$I$29))</f>
        <v>41536</v>
      </c>
      <c r="Q40" s="192"/>
      <c r="R40" s="215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</row>
    <row r="41" spans="1:51" s="216" customFormat="1" ht="78.75" customHeight="1">
      <c r="A41" s="192"/>
      <c r="B41" s="845"/>
      <c r="C41" s="847"/>
      <c r="D41" s="208" t="s">
        <v>139</v>
      </c>
      <c r="E41" s="849"/>
      <c r="F41" s="851"/>
      <c r="G41" s="221">
        <v>20</v>
      </c>
      <c r="H41" s="154" t="s">
        <v>140</v>
      </c>
      <c r="I41" s="208" t="s">
        <v>141</v>
      </c>
      <c r="J41" s="220">
        <f t="shared" si="0"/>
        <v>0</v>
      </c>
      <c r="K41" s="467">
        <f t="shared" si="1"/>
        <v>0</v>
      </c>
      <c r="L41" s="187">
        <f t="shared" si="2"/>
        <v>0</v>
      </c>
      <c r="M41" s="154">
        <f>IF('General Raw Data'!$D$14=1,20000,IF('General Raw Data'!$D$14=2,10000,"ERROR"))</f>
        <v>20000</v>
      </c>
      <c r="N41" s="212">
        <f>F40*G41*$N$31/10000</f>
        <v>2</v>
      </c>
      <c r="O41" s="192"/>
      <c r="P41" s="186">
        <f>IF('General Raw Data'!$I$17=0,0,'Raw Data Section A-G'!J53/('General Raw Data'!$I$17+'General Raw Data'!$I$29))</f>
        <v>0</v>
      </c>
      <c r="Q41" s="192"/>
      <c r="R41" s="215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</row>
    <row r="42" spans="1:51" s="216" customFormat="1" ht="75" customHeight="1">
      <c r="A42" s="192"/>
      <c r="B42" s="845"/>
      <c r="C42" s="847"/>
      <c r="D42" s="208" t="s">
        <v>142</v>
      </c>
      <c r="E42" s="849"/>
      <c r="F42" s="851"/>
      <c r="G42" s="221">
        <v>20</v>
      </c>
      <c r="H42" s="154" t="s">
        <v>140</v>
      </c>
      <c r="I42" s="208" t="s">
        <v>143</v>
      </c>
      <c r="J42" s="220">
        <f t="shared" si="0"/>
        <v>593.2203389830509</v>
      </c>
      <c r="K42" s="467">
        <f t="shared" si="1"/>
        <v>593.2203389830509</v>
      </c>
      <c r="L42" s="187">
        <f t="shared" si="2"/>
        <v>0.059322033898305086</v>
      </c>
      <c r="M42" s="154">
        <f>IF('General Raw Data'!$D$14=1,20000,IF('General Raw Data'!$D$14=2,10000,"ERROR"))</f>
        <v>20000</v>
      </c>
      <c r="N42" s="212">
        <f>F40*G42*$N$31/10000</f>
        <v>2</v>
      </c>
      <c r="O42" s="192"/>
      <c r="P42" s="186">
        <f>IF('General Raw Data'!$I$17=0,0,'Raw Data Section A-G'!J54/('General Raw Data'!$I$17+'General Raw Data'!$I$29))</f>
        <v>593.2203389830509</v>
      </c>
      <c r="Q42" s="192"/>
      <c r="R42" s="215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</row>
    <row r="43" spans="1:51" ht="51.75" customHeight="1">
      <c r="A43" s="192"/>
      <c r="B43" s="222" t="s">
        <v>875</v>
      </c>
      <c r="C43" s="223" t="s">
        <v>904</v>
      </c>
      <c r="D43" s="224" t="s">
        <v>144</v>
      </c>
      <c r="E43" s="225" t="s">
        <v>88</v>
      </c>
      <c r="F43" s="225">
        <v>10</v>
      </c>
      <c r="G43" s="226">
        <v>100</v>
      </c>
      <c r="H43" s="168" t="s">
        <v>145</v>
      </c>
      <c r="I43" s="224" t="s">
        <v>146</v>
      </c>
      <c r="J43" s="227">
        <f>P43</f>
        <v>64.7312758307712</v>
      </c>
      <c r="K43" s="186">
        <f t="shared" si="1"/>
        <v>64.7312758307712</v>
      </c>
      <c r="L43" s="187">
        <f t="shared" si="2"/>
        <v>2.6971364929488</v>
      </c>
      <c r="M43" s="137">
        <v>60</v>
      </c>
      <c r="N43" s="212">
        <f>F43*G43*$N$31/10000</f>
        <v>2.5</v>
      </c>
      <c r="P43" s="227">
        <f>'Raw Data Section A-G'!J57</f>
        <v>64.7312758307712</v>
      </c>
      <c r="R43" s="207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</row>
    <row r="44" spans="2:51" ht="27" customHeight="1">
      <c r="B44" s="852" t="s">
        <v>113</v>
      </c>
      <c r="C44" s="853"/>
      <c r="D44" s="853"/>
      <c r="E44" s="853"/>
      <c r="F44" s="853"/>
      <c r="G44" s="853"/>
      <c r="H44" s="853"/>
      <c r="I44" s="853"/>
      <c r="J44" s="853"/>
      <c r="K44" s="853"/>
      <c r="L44" s="551">
        <f>SUM(L36:L43)+MAX(L33:L35)</f>
        <v>15.122205419502471</v>
      </c>
      <c r="M44" s="228"/>
      <c r="N44" s="228"/>
      <c r="P44" s="229"/>
      <c r="Q44" s="207"/>
      <c r="R44" s="207"/>
      <c r="S44" s="175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</row>
    <row r="45" spans="24:51" ht="14.25"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</row>
    <row r="46" spans="2:51" ht="27" customHeight="1">
      <c r="B46" s="806" t="s">
        <v>147</v>
      </c>
      <c r="C46" s="807"/>
      <c r="D46" s="807"/>
      <c r="E46" s="807"/>
      <c r="F46" s="807"/>
      <c r="G46" s="807"/>
      <c r="H46" s="807"/>
      <c r="I46" s="807"/>
      <c r="J46" s="807"/>
      <c r="K46" s="807"/>
      <c r="L46" s="807"/>
      <c r="M46" s="807"/>
      <c r="N46" s="543">
        <f>'[1]Result'!$D$9</f>
        <v>15</v>
      </c>
      <c r="P46" s="230"/>
      <c r="R46" s="122"/>
      <c r="S46" s="12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</row>
    <row r="47" spans="2:51" ht="45">
      <c r="B47" s="539" t="s">
        <v>817</v>
      </c>
      <c r="C47" s="539" t="s">
        <v>862</v>
      </c>
      <c r="D47" s="539" t="s">
        <v>77</v>
      </c>
      <c r="E47" s="539" t="s">
        <v>799</v>
      </c>
      <c r="F47" s="539" t="s">
        <v>78</v>
      </c>
      <c r="G47" s="539" t="s">
        <v>79</v>
      </c>
      <c r="H47" s="541" t="s">
        <v>80</v>
      </c>
      <c r="I47" s="472" t="s">
        <v>855</v>
      </c>
      <c r="J47" s="472" t="s">
        <v>148</v>
      </c>
      <c r="K47" s="472" t="s">
        <v>149</v>
      </c>
      <c r="L47" s="472" t="s">
        <v>150</v>
      </c>
      <c r="M47" s="472" t="s">
        <v>84</v>
      </c>
      <c r="N47" s="472" t="s">
        <v>85</v>
      </c>
      <c r="P47" s="323" t="s">
        <v>151</v>
      </c>
      <c r="R47" s="174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</row>
    <row r="48" spans="1:51" ht="38.25" customHeight="1">
      <c r="A48" s="192"/>
      <c r="B48" s="132" t="s">
        <v>864</v>
      </c>
      <c r="C48" s="231" t="s">
        <v>909</v>
      </c>
      <c r="D48" s="231" t="s">
        <v>152</v>
      </c>
      <c r="E48" s="114" t="s">
        <v>88</v>
      </c>
      <c r="F48" s="232">
        <v>20</v>
      </c>
      <c r="G48" s="233">
        <v>100</v>
      </c>
      <c r="H48" s="234" t="s">
        <v>153</v>
      </c>
      <c r="I48" s="235" t="s">
        <v>154</v>
      </c>
      <c r="J48" s="186">
        <f>P48</f>
        <v>46.808510638297875</v>
      </c>
      <c r="K48" s="186">
        <f>MIN(J48,M48)</f>
        <v>46.808510638297875</v>
      </c>
      <c r="L48" s="187">
        <f>K48*N48/M48</f>
        <v>2.8085106382978724</v>
      </c>
      <c r="M48" s="137">
        <v>50</v>
      </c>
      <c r="N48" s="212">
        <f>F48*G48*$N$46/10000</f>
        <v>3</v>
      </c>
      <c r="P48" s="236">
        <f>'Raw Data Section A-G'!J65</f>
        <v>46.808510638297875</v>
      </c>
      <c r="R48" s="12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</row>
    <row r="49" spans="1:51" ht="32.25" customHeight="1">
      <c r="A49" s="192"/>
      <c r="B49" s="132" t="s">
        <v>871</v>
      </c>
      <c r="C49" s="231" t="s">
        <v>913</v>
      </c>
      <c r="D49" s="104" t="s">
        <v>155</v>
      </c>
      <c r="E49" s="238"/>
      <c r="F49" s="239"/>
      <c r="G49" s="240"/>
      <c r="H49" s="241"/>
      <c r="I49" s="242"/>
      <c r="J49" s="243"/>
      <c r="K49" s="242"/>
      <c r="L49" s="242"/>
      <c r="M49" s="242"/>
      <c r="N49" s="242"/>
      <c r="P49" s="244"/>
      <c r="R49" s="12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</row>
    <row r="50" spans="1:51" s="216" customFormat="1" ht="47.25" customHeight="1">
      <c r="A50" s="192"/>
      <c r="B50" s="132" t="s">
        <v>875</v>
      </c>
      <c r="C50" s="231" t="s">
        <v>156</v>
      </c>
      <c r="D50" s="245" t="s">
        <v>157</v>
      </c>
      <c r="E50" s="164" t="s">
        <v>158</v>
      </c>
      <c r="F50" s="246">
        <v>30</v>
      </c>
      <c r="G50" s="246">
        <v>100</v>
      </c>
      <c r="H50" s="247" t="s">
        <v>159</v>
      </c>
      <c r="I50" s="245" t="s">
        <v>160</v>
      </c>
      <c r="J50" s="210">
        <f>P50</f>
        <v>0</v>
      </c>
      <c r="K50" s="186">
        <f>J50</f>
        <v>0</v>
      </c>
      <c r="L50" s="187">
        <f>IF(K50*N50/M50&gt;2*N50,2*N50,K50*N50/M50)</f>
        <v>0</v>
      </c>
      <c r="M50" s="154">
        <v>0.67</v>
      </c>
      <c r="N50" s="248">
        <f>F50*G50*$N$46/10000</f>
        <v>4.5</v>
      </c>
      <c r="O50" s="249"/>
      <c r="P50" s="250">
        <f>IF('General Raw Data'!I30&lt;30,0,'Raw Data Section A-G'!J71)</f>
        <v>0</v>
      </c>
      <c r="Q50" s="251"/>
      <c r="R50" s="146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</row>
    <row r="51" spans="1:51" ht="33.75" customHeight="1">
      <c r="A51" s="192"/>
      <c r="B51" s="132" t="s">
        <v>886</v>
      </c>
      <c r="C51" s="252" t="s">
        <v>921</v>
      </c>
      <c r="D51" s="231" t="s">
        <v>161</v>
      </c>
      <c r="E51" s="114" t="s">
        <v>158</v>
      </c>
      <c r="F51" s="232">
        <v>20</v>
      </c>
      <c r="G51" s="232">
        <v>100</v>
      </c>
      <c r="H51" s="253" t="s">
        <v>162</v>
      </c>
      <c r="I51" s="254" t="s">
        <v>163</v>
      </c>
      <c r="J51" s="186">
        <f>P51</f>
        <v>0</v>
      </c>
      <c r="K51" s="186">
        <f>MIN(J51,M51)</f>
        <v>0</v>
      </c>
      <c r="L51" s="187">
        <f>K51*N51/M51</f>
        <v>0</v>
      </c>
      <c r="M51" s="137">
        <v>3</v>
      </c>
      <c r="N51" s="212">
        <f>F51*G51*$N$46/10000</f>
        <v>3</v>
      </c>
      <c r="P51" s="250">
        <f>IF('General Raw Data'!I31&lt;30,0,'Raw Data Section A-G'!J72)</f>
        <v>0</v>
      </c>
      <c r="R51" s="12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</row>
    <row r="52" spans="1:51" ht="45" customHeight="1">
      <c r="A52" s="192"/>
      <c r="B52" s="132" t="s">
        <v>924</v>
      </c>
      <c r="C52" s="231" t="s">
        <v>925</v>
      </c>
      <c r="D52" s="231" t="s">
        <v>164</v>
      </c>
      <c r="E52" s="114" t="s">
        <v>88</v>
      </c>
      <c r="F52" s="232">
        <v>20</v>
      </c>
      <c r="G52" s="232">
        <v>100</v>
      </c>
      <c r="H52" s="255" t="s">
        <v>165</v>
      </c>
      <c r="I52" s="254" t="s">
        <v>166</v>
      </c>
      <c r="J52" s="186">
        <f>P52</f>
        <v>24.895104895104897</v>
      </c>
      <c r="K52" s="186">
        <f>MIN(J52,M52)</f>
        <v>10</v>
      </c>
      <c r="L52" s="187">
        <f>K52*N52/M52</f>
        <v>3</v>
      </c>
      <c r="M52" s="137">
        <v>10</v>
      </c>
      <c r="N52" s="212">
        <f>F52*G52*$N$46/10000</f>
        <v>3</v>
      </c>
      <c r="P52" s="236">
        <f>'Raw Data Section A-G'!J74</f>
        <v>24.895104895104897</v>
      </c>
      <c r="R52" s="256"/>
      <c r="S52" s="66" t="s">
        <v>167</v>
      </c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</row>
    <row r="53" spans="2:51" ht="60.75" customHeight="1">
      <c r="B53" s="237" t="s">
        <v>928</v>
      </c>
      <c r="C53" s="231" t="s">
        <v>168</v>
      </c>
      <c r="D53" s="104" t="s">
        <v>169</v>
      </c>
      <c r="E53" s="121" t="s">
        <v>88</v>
      </c>
      <c r="F53" s="257">
        <v>10</v>
      </c>
      <c r="G53" s="257">
        <v>100</v>
      </c>
      <c r="H53" s="258" t="s">
        <v>170</v>
      </c>
      <c r="I53" s="259" t="s">
        <v>171</v>
      </c>
      <c r="J53" s="186">
        <f>P53</f>
        <v>58.68065268065268</v>
      </c>
      <c r="K53" s="186">
        <f>J53</f>
        <v>58.68065268065268</v>
      </c>
      <c r="L53" s="187">
        <f>IF(K53*N53/M53&gt;2*N53,2*N53,K53*N53/M53)</f>
        <v>3</v>
      </c>
      <c r="M53" s="137">
        <v>10</v>
      </c>
      <c r="N53" s="212">
        <f>F53*G53*$N$46/10000</f>
        <v>1.5</v>
      </c>
      <c r="P53" s="236">
        <f>'Raw Data Section A-G'!J76</f>
        <v>58.68065268065268</v>
      </c>
      <c r="R53" s="12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</row>
    <row r="54" spans="2:51" ht="27" customHeight="1">
      <c r="B54" s="785" t="s">
        <v>113</v>
      </c>
      <c r="C54" s="786"/>
      <c r="D54" s="786"/>
      <c r="E54" s="786"/>
      <c r="F54" s="786"/>
      <c r="G54" s="786"/>
      <c r="H54" s="786"/>
      <c r="I54" s="786"/>
      <c r="J54" s="786"/>
      <c r="K54" s="786"/>
      <c r="L54" s="550">
        <f>SUM(L48:L53)</f>
        <v>8.808510638297872</v>
      </c>
      <c r="M54" s="260"/>
      <c r="P54" s="261"/>
      <c r="Q54" s="122"/>
      <c r="R54" s="122"/>
      <c r="S54" s="12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</row>
    <row r="55" spans="2:51" ht="14.25">
      <c r="B55" s="122"/>
      <c r="C55" s="92"/>
      <c r="E55" s="122"/>
      <c r="F55" s="92"/>
      <c r="G55" s="122"/>
      <c r="H55" s="92"/>
      <c r="I55" s="92"/>
      <c r="J55" s="92"/>
      <c r="K55" s="92"/>
      <c r="L55" s="92"/>
      <c r="M55" s="122"/>
      <c r="N55" s="122"/>
      <c r="O55" s="122"/>
      <c r="P55" s="261"/>
      <c r="Q55" s="122"/>
      <c r="R55" s="122"/>
      <c r="S55" s="12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</row>
    <row r="56" spans="24:51" ht="14.25"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</row>
    <row r="57" spans="2:51" ht="27" customHeight="1">
      <c r="B57" s="806" t="s">
        <v>172</v>
      </c>
      <c r="C57" s="807"/>
      <c r="D57" s="807"/>
      <c r="E57" s="807"/>
      <c r="F57" s="807"/>
      <c r="G57" s="807"/>
      <c r="H57" s="807"/>
      <c r="I57" s="807"/>
      <c r="J57" s="807"/>
      <c r="K57" s="807"/>
      <c r="L57" s="807"/>
      <c r="M57" s="807"/>
      <c r="N57" s="544">
        <f>'[1]Result'!$D$10</f>
        <v>10</v>
      </c>
      <c r="O57" s="127"/>
      <c r="P57" s="262"/>
      <c r="R57" s="92"/>
      <c r="S57" s="12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</row>
    <row r="58" spans="2:51" ht="45">
      <c r="B58" s="470" t="s">
        <v>817</v>
      </c>
      <c r="C58" s="470" t="s">
        <v>862</v>
      </c>
      <c r="D58" s="470" t="s">
        <v>77</v>
      </c>
      <c r="E58" s="470" t="s">
        <v>799</v>
      </c>
      <c r="F58" s="470" t="s">
        <v>78</v>
      </c>
      <c r="G58" s="470" t="s">
        <v>79</v>
      </c>
      <c r="H58" s="474" t="s">
        <v>80</v>
      </c>
      <c r="I58" s="472" t="s">
        <v>855</v>
      </c>
      <c r="J58" s="472" t="s">
        <v>81</v>
      </c>
      <c r="K58" s="472" t="s">
        <v>82</v>
      </c>
      <c r="L58" s="472" t="s">
        <v>83</v>
      </c>
      <c r="M58" s="472" t="s">
        <v>84</v>
      </c>
      <c r="N58" s="472" t="s">
        <v>85</v>
      </c>
      <c r="P58" s="323" t="s">
        <v>173</v>
      </c>
      <c r="R58" s="174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</row>
    <row r="59" spans="2:51" ht="28.5" customHeight="1">
      <c r="B59" s="821" t="s">
        <v>864</v>
      </c>
      <c r="C59" s="818" t="s">
        <v>934</v>
      </c>
      <c r="D59" s="115" t="s">
        <v>946</v>
      </c>
      <c r="E59" s="740" t="s">
        <v>174</v>
      </c>
      <c r="F59" s="841">
        <f>IF('General Raw Data'!D14=1,40,IF('General Raw Data'!D14=2,0,"ERROR"))</f>
        <v>40</v>
      </c>
      <c r="G59" s="831">
        <v>75</v>
      </c>
      <c r="H59" s="740" t="s">
        <v>175</v>
      </c>
      <c r="I59" s="795" t="s">
        <v>176</v>
      </c>
      <c r="J59" s="834">
        <f>P59</f>
        <v>2.4</v>
      </c>
      <c r="K59" s="803">
        <f>J59</f>
        <v>2.4</v>
      </c>
      <c r="L59" s="815">
        <f>IF(K59*N59/M59&gt;2*N59,2*N59,K59*N59/M59)</f>
        <v>1.7999999999999998</v>
      </c>
      <c r="M59" s="773">
        <v>4</v>
      </c>
      <c r="N59" s="817">
        <f>F59*G59*$N$57/10000</f>
        <v>3</v>
      </c>
      <c r="P59" s="816">
        <f>'Raw Data Section A-G'!J81</f>
        <v>2.4</v>
      </c>
      <c r="R59" s="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</row>
    <row r="60" spans="2:51" ht="27" customHeight="1">
      <c r="B60" s="822"/>
      <c r="C60" s="819"/>
      <c r="D60" s="115" t="s">
        <v>937</v>
      </c>
      <c r="E60" s="741"/>
      <c r="F60" s="842"/>
      <c r="G60" s="832"/>
      <c r="H60" s="741"/>
      <c r="I60" s="796"/>
      <c r="J60" s="835"/>
      <c r="K60" s="837"/>
      <c r="L60" s="839"/>
      <c r="M60" s="774"/>
      <c r="N60" s="824"/>
      <c r="P60" s="804"/>
      <c r="R60" s="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</row>
    <row r="61" spans="2:51" ht="27" customHeight="1">
      <c r="B61" s="822"/>
      <c r="C61" s="819"/>
      <c r="D61" s="115" t="s">
        <v>938</v>
      </c>
      <c r="E61" s="741"/>
      <c r="F61" s="842"/>
      <c r="G61" s="833"/>
      <c r="H61" s="742"/>
      <c r="I61" s="797"/>
      <c r="J61" s="836"/>
      <c r="K61" s="838"/>
      <c r="L61" s="840"/>
      <c r="M61" s="775"/>
      <c r="N61" s="825"/>
      <c r="P61" s="805"/>
      <c r="R61" s="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</row>
    <row r="62" spans="2:51" ht="38.25" customHeight="1">
      <c r="B62" s="823"/>
      <c r="C62" s="820"/>
      <c r="D62" s="115" t="s">
        <v>947</v>
      </c>
      <c r="E62" s="742"/>
      <c r="F62" s="843"/>
      <c r="G62" s="489">
        <v>25</v>
      </c>
      <c r="H62" s="482" t="s">
        <v>175</v>
      </c>
      <c r="I62" s="484"/>
      <c r="J62" s="485">
        <f>P62</f>
        <v>0</v>
      </c>
      <c r="K62" s="486">
        <f>J62</f>
        <v>0</v>
      </c>
      <c r="L62" s="487">
        <f>K62*N62/M62</f>
        <v>0</v>
      </c>
      <c r="M62" s="483">
        <v>4</v>
      </c>
      <c r="N62" s="490">
        <f>N57*F59*G62/10000</f>
        <v>1</v>
      </c>
      <c r="P62" s="488">
        <f>'Raw Data Section A-G'!J84</f>
        <v>0</v>
      </c>
      <c r="R62" s="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</row>
    <row r="63" spans="2:51" s="249" customFormat="1" ht="34.5" customHeight="1">
      <c r="B63" s="264" t="s">
        <v>871</v>
      </c>
      <c r="C63" s="265" t="s">
        <v>177</v>
      </c>
      <c r="D63" s="265" t="s">
        <v>178</v>
      </c>
      <c r="E63" s="164" t="s">
        <v>174</v>
      </c>
      <c r="F63" s="266">
        <f>IF('General Raw Data'!D14=1,30,IF('General Raw Data'!D14=2,0,"ERROR"))</f>
        <v>30</v>
      </c>
      <c r="G63" s="267">
        <v>100</v>
      </c>
      <c r="H63" s="164" t="s">
        <v>179</v>
      </c>
      <c r="I63" s="268" t="s">
        <v>180</v>
      </c>
      <c r="J63" s="210">
        <f>P63</f>
        <v>0.2</v>
      </c>
      <c r="K63" s="186">
        <f>J63</f>
        <v>0.2</v>
      </c>
      <c r="L63" s="187">
        <f>IF(K63*N63/M63&gt;2*N63,2*N63,K63*N63/M63)</f>
        <v>0.20000000000000004</v>
      </c>
      <c r="M63" s="154">
        <v>3</v>
      </c>
      <c r="N63" s="248">
        <f>F63*G63*$N$57/10000</f>
        <v>3</v>
      </c>
      <c r="P63" s="250">
        <f>'Raw Data Section A-G'!J87</f>
        <v>0.2</v>
      </c>
      <c r="R63" s="269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</row>
    <row r="64" spans="2:51" s="249" customFormat="1" ht="18.75" customHeight="1">
      <c r="B64" s="270"/>
      <c r="C64" s="271"/>
      <c r="D64" s="272"/>
      <c r="E64" s="273"/>
      <c r="F64" s="274" t="s">
        <v>181</v>
      </c>
      <c r="G64" s="273"/>
      <c r="H64" s="275"/>
      <c r="I64" s="276"/>
      <c r="J64" s="277"/>
      <c r="K64" s="277"/>
      <c r="L64" s="278" t="s">
        <v>181</v>
      </c>
      <c r="M64" s="277"/>
      <c r="N64" s="277"/>
      <c r="P64" s="279"/>
      <c r="R64" s="269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</row>
    <row r="65" spans="2:51" s="249" customFormat="1" ht="46.5" customHeight="1">
      <c r="B65" s="264" t="s">
        <v>875</v>
      </c>
      <c r="C65" s="265" t="s">
        <v>3</v>
      </c>
      <c r="D65" s="265" t="s">
        <v>4</v>
      </c>
      <c r="E65" s="164" t="s">
        <v>174</v>
      </c>
      <c r="F65" s="266">
        <f>IF('General Raw Data'!D14=1,30,IF('General Raw Data'!D14=2,0,"ERROR"))</f>
        <v>30</v>
      </c>
      <c r="G65" s="267">
        <v>100</v>
      </c>
      <c r="H65" s="164" t="s">
        <v>179</v>
      </c>
      <c r="I65" s="268" t="s">
        <v>180</v>
      </c>
      <c r="J65" s="210">
        <f>P65</f>
        <v>0</v>
      </c>
      <c r="K65" s="186">
        <f>J65</f>
        <v>0</v>
      </c>
      <c r="L65" s="187">
        <f>IF(K65*N65/M65&gt;2*N65,2*N65,K65*N65/M65)</f>
        <v>0</v>
      </c>
      <c r="M65" s="154">
        <v>3</v>
      </c>
      <c r="N65" s="248">
        <f>F65*G65*$N$57/10000</f>
        <v>3</v>
      </c>
      <c r="P65" s="250">
        <f>'Raw Data Section A-G'!J88</f>
        <v>0</v>
      </c>
      <c r="R65" s="269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</row>
    <row r="66" spans="2:51" ht="62.25" customHeight="1">
      <c r="B66" s="280" t="s">
        <v>886</v>
      </c>
      <c r="C66" s="104" t="s">
        <v>182</v>
      </c>
      <c r="D66" s="104" t="s">
        <v>183</v>
      </c>
      <c r="E66" s="121" t="s">
        <v>174</v>
      </c>
      <c r="F66" s="266">
        <f>IF('General Raw Data'!D14=1,30,IF('General Raw Data'!D14=2,100,"ERROR"))</f>
        <v>30</v>
      </c>
      <c r="G66" s="234">
        <v>100</v>
      </c>
      <c r="H66" s="121" t="s">
        <v>179</v>
      </c>
      <c r="I66" s="281" t="s">
        <v>184</v>
      </c>
      <c r="J66" s="186">
        <f>P66</f>
        <v>0</v>
      </c>
      <c r="K66" s="186">
        <f>J66</f>
        <v>0</v>
      </c>
      <c r="L66" s="187">
        <f>IF(K66*N66/M66&gt;2*N66,2*N66,K66*N66/M66)</f>
        <v>0</v>
      </c>
      <c r="M66" s="137">
        <v>3</v>
      </c>
      <c r="N66" s="212">
        <f>F66*G66*$N$57/10000</f>
        <v>3</v>
      </c>
      <c r="P66" s="236">
        <f>'Raw Data Section A-G'!J89</f>
        <v>0</v>
      </c>
      <c r="R66" s="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</row>
    <row r="67" spans="2:51" ht="27" customHeight="1">
      <c r="B67" s="785" t="s">
        <v>113</v>
      </c>
      <c r="C67" s="786"/>
      <c r="D67" s="786"/>
      <c r="E67" s="786"/>
      <c r="F67" s="786"/>
      <c r="G67" s="786"/>
      <c r="H67" s="786"/>
      <c r="I67" s="786"/>
      <c r="J67" s="786"/>
      <c r="K67" s="786"/>
      <c r="L67" s="550">
        <f>L59+L66+MAX(L63,L65)</f>
        <v>1.9999999999999998</v>
      </c>
      <c r="M67" s="282"/>
      <c r="N67" s="282"/>
      <c r="P67" s="162"/>
      <c r="Q67" s="92"/>
      <c r="R67" s="92"/>
      <c r="S67" s="12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</row>
    <row r="68" spans="2:51" ht="14.25">
      <c r="B68" s="122"/>
      <c r="C68" s="92"/>
      <c r="D68" s="92"/>
      <c r="E68" s="92"/>
      <c r="F68" s="92"/>
      <c r="G68" s="122"/>
      <c r="H68" s="92"/>
      <c r="I68" s="122"/>
      <c r="J68" s="92"/>
      <c r="K68" s="92"/>
      <c r="L68" s="92"/>
      <c r="M68" s="92"/>
      <c r="N68" s="92"/>
      <c r="O68" s="92"/>
      <c r="P68" s="162"/>
      <c r="Q68" s="92"/>
      <c r="R68" s="92"/>
      <c r="S68" s="12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</row>
    <row r="69" spans="24:51" ht="14.25"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</row>
    <row r="70" spans="2:51" ht="27" customHeight="1">
      <c r="B70" s="826" t="s">
        <v>185</v>
      </c>
      <c r="C70" s="827"/>
      <c r="D70" s="827"/>
      <c r="E70" s="827"/>
      <c r="F70" s="827"/>
      <c r="G70" s="827"/>
      <c r="H70" s="827"/>
      <c r="I70" s="827"/>
      <c r="J70" s="827"/>
      <c r="K70" s="827"/>
      <c r="L70" s="827"/>
      <c r="M70" s="827"/>
      <c r="N70" s="545">
        <f>'[1]Result'!$D$11</f>
        <v>5</v>
      </c>
      <c r="O70" s="283"/>
      <c r="P70" s="283"/>
      <c r="R70" s="284"/>
      <c r="S70" s="284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</row>
    <row r="71" spans="2:51" ht="45">
      <c r="B71" s="539" t="s">
        <v>817</v>
      </c>
      <c r="C71" s="539" t="s">
        <v>862</v>
      </c>
      <c r="D71" s="539" t="s">
        <v>77</v>
      </c>
      <c r="E71" s="539" t="s">
        <v>799</v>
      </c>
      <c r="F71" s="539" t="s">
        <v>78</v>
      </c>
      <c r="G71" s="539" t="s">
        <v>79</v>
      </c>
      <c r="H71" s="540" t="s">
        <v>80</v>
      </c>
      <c r="I71" s="539" t="s">
        <v>855</v>
      </c>
      <c r="J71" s="472" t="s">
        <v>81</v>
      </c>
      <c r="K71" s="472" t="s">
        <v>82</v>
      </c>
      <c r="L71" s="472" t="s">
        <v>83</v>
      </c>
      <c r="M71" s="472" t="s">
        <v>84</v>
      </c>
      <c r="N71" s="472" t="s">
        <v>85</v>
      </c>
      <c r="P71" s="323" t="s">
        <v>186</v>
      </c>
      <c r="R71" s="174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</row>
    <row r="72" spans="2:18" ht="42.75" customHeight="1">
      <c r="B72" s="285" t="s">
        <v>864</v>
      </c>
      <c r="C72" s="223" t="s">
        <v>10</v>
      </c>
      <c r="D72" s="286" t="s">
        <v>187</v>
      </c>
      <c r="E72" s="828" t="s">
        <v>188</v>
      </c>
      <c r="F72" s="828">
        <v>100</v>
      </c>
      <c r="G72" s="809">
        <v>100</v>
      </c>
      <c r="H72" s="179" t="s">
        <v>189</v>
      </c>
      <c r="I72" s="759" t="s">
        <v>190</v>
      </c>
      <c r="J72" s="812">
        <f>P72</f>
        <v>220852.33800000002</v>
      </c>
      <c r="K72" s="812">
        <f>MIN(J72,M72)</f>
        <v>100000</v>
      </c>
      <c r="L72" s="815">
        <f>K72*N72/M72</f>
        <v>5</v>
      </c>
      <c r="M72" s="803">
        <f>IF('General Raw Data'!D14=1,100000,IF('General Raw Data'!D14=2,50000,"ERROR"))</f>
        <v>100000</v>
      </c>
      <c r="N72" s="817">
        <f>F72*G72*$N$70/10000</f>
        <v>5</v>
      </c>
      <c r="P72" s="798">
        <f>SUM('Raw Data Section A-G'!J95:J98)</f>
        <v>220852.33800000002</v>
      </c>
      <c r="R72" s="92"/>
    </row>
    <row r="73" spans="2:34" ht="138.75" customHeight="1">
      <c r="B73" s="287" t="s">
        <v>871</v>
      </c>
      <c r="C73" s="176" t="s">
        <v>191</v>
      </c>
      <c r="D73" s="286" t="s">
        <v>187</v>
      </c>
      <c r="E73" s="829"/>
      <c r="F73" s="829"/>
      <c r="G73" s="810"/>
      <c r="H73" s="196" t="s">
        <v>181</v>
      </c>
      <c r="I73" s="760"/>
      <c r="J73" s="813"/>
      <c r="K73" s="813"/>
      <c r="L73" s="768"/>
      <c r="M73" s="804"/>
      <c r="N73" s="768"/>
      <c r="P73" s="799"/>
      <c r="Q73" s="288"/>
      <c r="R73" s="289"/>
      <c r="S73" s="75"/>
      <c r="V73" s="290"/>
      <c r="W73" s="290"/>
      <c r="X73" s="291"/>
      <c r="Y73" s="291"/>
      <c r="Z73" s="291"/>
      <c r="AA73" s="291"/>
      <c r="AB73" s="291"/>
      <c r="AC73" s="291"/>
      <c r="AD73" s="291"/>
      <c r="AE73" s="291"/>
      <c r="AF73" s="291"/>
      <c r="AG73" s="291"/>
      <c r="AH73" s="291"/>
    </row>
    <row r="74" spans="2:22" ht="42" customHeight="1">
      <c r="B74" s="285" t="s">
        <v>875</v>
      </c>
      <c r="C74" s="223" t="s">
        <v>192</v>
      </c>
      <c r="D74" s="292" t="s">
        <v>193</v>
      </c>
      <c r="E74" s="829"/>
      <c r="F74" s="829"/>
      <c r="G74" s="810"/>
      <c r="H74" s="773" t="s">
        <v>194</v>
      </c>
      <c r="I74" s="760"/>
      <c r="J74" s="813"/>
      <c r="K74" s="813"/>
      <c r="L74" s="768"/>
      <c r="M74" s="804"/>
      <c r="N74" s="768"/>
      <c r="P74" s="799"/>
      <c r="Q74" s="288"/>
      <c r="R74" s="289"/>
      <c r="S74" s="75"/>
      <c r="V74" s="291"/>
    </row>
    <row r="75" spans="2:22" ht="92.25" customHeight="1">
      <c r="B75" s="285" t="s">
        <v>886</v>
      </c>
      <c r="C75" s="293" t="s">
        <v>195</v>
      </c>
      <c r="D75" s="168" t="s">
        <v>193</v>
      </c>
      <c r="E75" s="830"/>
      <c r="F75" s="830"/>
      <c r="G75" s="811"/>
      <c r="H75" s="775"/>
      <c r="I75" s="761"/>
      <c r="J75" s="814"/>
      <c r="K75" s="814"/>
      <c r="L75" s="769"/>
      <c r="M75" s="805"/>
      <c r="N75" s="769"/>
      <c r="P75" s="800"/>
      <c r="R75" s="284"/>
      <c r="S75" s="75"/>
      <c r="T75" s="291"/>
      <c r="U75" s="291"/>
      <c r="V75" s="291"/>
    </row>
    <row r="76" spans="2:19" ht="27" customHeight="1">
      <c r="B76" s="801" t="s">
        <v>113</v>
      </c>
      <c r="C76" s="802"/>
      <c r="D76" s="802"/>
      <c r="E76" s="802"/>
      <c r="F76" s="802"/>
      <c r="G76" s="802"/>
      <c r="H76" s="802"/>
      <c r="I76" s="802"/>
      <c r="J76" s="802"/>
      <c r="K76" s="802"/>
      <c r="L76" s="552">
        <f>L72</f>
        <v>5</v>
      </c>
      <c r="M76" s="206"/>
      <c r="N76" s="294"/>
      <c r="O76" s="295"/>
      <c r="P76" s="296"/>
      <c r="Q76" s="284"/>
      <c r="R76" s="284"/>
      <c r="S76" s="284"/>
    </row>
    <row r="77" spans="2:19" ht="21" customHeight="1">
      <c r="B77" s="284"/>
      <c r="C77" s="284"/>
      <c r="D77" s="284"/>
      <c r="E77" s="284"/>
      <c r="F77" s="284"/>
      <c r="G77" s="297"/>
      <c r="H77" s="284"/>
      <c r="I77" s="284"/>
      <c r="J77" s="284"/>
      <c r="K77" s="284"/>
      <c r="L77" s="284"/>
      <c r="M77" s="284"/>
      <c r="N77" s="284"/>
      <c r="O77" s="284"/>
      <c r="P77" s="296"/>
      <c r="Q77" s="284"/>
      <c r="R77" s="284"/>
      <c r="S77" s="284"/>
    </row>
    <row r="79" spans="1:55" s="299" customFormat="1" ht="27" customHeight="1">
      <c r="A79" s="192"/>
      <c r="B79" s="806" t="s">
        <v>196</v>
      </c>
      <c r="C79" s="807"/>
      <c r="D79" s="807"/>
      <c r="E79" s="807"/>
      <c r="F79" s="807"/>
      <c r="G79" s="807"/>
      <c r="H79" s="807"/>
      <c r="I79" s="807"/>
      <c r="J79" s="807"/>
      <c r="K79" s="807"/>
      <c r="L79" s="807"/>
      <c r="M79" s="808"/>
      <c r="N79" s="546">
        <f>'[1]Result'!$D$12</f>
        <v>15</v>
      </c>
      <c r="O79" s="298"/>
      <c r="P79" s="230"/>
      <c r="Q79" s="192"/>
      <c r="R79" s="109"/>
      <c r="S79" s="109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</row>
    <row r="80" spans="2:18" ht="45">
      <c r="B80" s="470" t="s">
        <v>817</v>
      </c>
      <c r="C80" s="470" t="s">
        <v>862</v>
      </c>
      <c r="D80" s="470" t="s">
        <v>77</v>
      </c>
      <c r="E80" s="470" t="s">
        <v>799</v>
      </c>
      <c r="F80" s="470" t="s">
        <v>78</v>
      </c>
      <c r="G80" s="547" t="s">
        <v>79</v>
      </c>
      <c r="H80" s="474" t="s">
        <v>80</v>
      </c>
      <c r="I80" s="548" t="s">
        <v>855</v>
      </c>
      <c r="J80" s="472" t="s">
        <v>81</v>
      </c>
      <c r="K80" s="472" t="s">
        <v>82</v>
      </c>
      <c r="L80" s="472" t="s">
        <v>83</v>
      </c>
      <c r="M80" s="472" t="s">
        <v>84</v>
      </c>
      <c r="N80" s="472" t="s">
        <v>85</v>
      </c>
      <c r="P80" s="323" t="s">
        <v>86</v>
      </c>
      <c r="R80" s="174"/>
    </row>
    <row r="81" spans="2:18" s="249" customFormat="1" ht="37.5" customHeight="1">
      <c r="B81" s="781">
        <v>1</v>
      </c>
      <c r="C81" s="791" t="s">
        <v>20</v>
      </c>
      <c r="D81" s="300" t="s">
        <v>21</v>
      </c>
      <c r="E81" s="788" t="s">
        <v>174</v>
      </c>
      <c r="F81" s="753">
        <v>50</v>
      </c>
      <c r="G81" s="164">
        <v>10</v>
      </c>
      <c r="H81" s="164" t="s">
        <v>197</v>
      </c>
      <c r="I81" s="778" t="s">
        <v>198</v>
      </c>
      <c r="J81" s="210">
        <f aca="true" t="shared" si="3" ref="J81:J86">P81</f>
        <v>1.2</v>
      </c>
      <c r="K81" s="210">
        <f aca="true" t="shared" si="4" ref="K81:K86">MIN(J81,M81)</f>
        <v>1.2</v>
      </c>
      <c r="L81" s="211">
        <f aca="true" t="shared" si="5" ref="L81:L86">K81*N81/M81</f>
        <v>0.09</v>
      </c>
      <c r="M81" s="154">
        <v>10</v>
      </c>
      <c r="N81" s="248">
        <f>F81*G81*$N$79/10000</f>
        <v>0.75</v>
      </c>
      <c r="P81" s="250">
        <f>'Raw Data Section A-G'!J104</f>
        <v>1.2</v>
      </c>
      <c r="R81" s="269"/>
    </row>
    <row r="82" spans="2:18" s="249" customFormat="1" ht="48" customHeight="1">
      <c r="B82" s="793"/>
      <c r="C82" s="792"/>
      <c r="D82" s="265" t="s">
        <v>23</v>
      </c>
      <c r="E82" s="789"/>
      <c r="F82" s="754"/>
      <c r="G82" s="164">
        <v>10</v>
      </c>
      <c r="H82" s="164" t="s">
        <v>199</v>
      </c>
      <c r="I82" s="779"/>
      <c r="J82" s="210">
        <f t="shared" si="3"/>
        <v>1.6</v>
      </c>
      <c r="K82" s="210">
        <f t="shared" si="4"/>
        <v>1.6</v>
      </c>
      <c r="L82" s="211">
        <f t="shared" si="5"/>
        <v>0.24000000000000005</v>
      </c>
      <c r="M82" s="154">
        <v>5</v>
      </c>
      <c r="N82" s="248">
        <f>F81*G82*$N$79/10000</f>
        <v>0.75</v>
      </c>
      <c r="P82" s="250">
        <f>'Raw Data Section A-G'!J105</f>
        <v>1.6</v>
      </c>
      <c r="R82" s="269"/>
    </row>
    <row r="83" spans="2:18" s="249" customFormat="1" ht="59.25" customHeight="1">
      <c r="B83" s="793"/>
      <c r="C83" s="792"/>
      <c r="D83" s="301" t="s">
        <v>200</v>
      </c>
      <c r="E83" s="789"/>
      <c r="F83" s="754"/>
      <c r="G83" s="164">
        <v>10</v>
      </c>
      <c r="H83" s="164" t="s">
        <v>201</v>
      </c>
      <c r="I83" s="779"/>
      <c r="J83" s="210">
        <f t="shared" si="3"/>
        <v>3.2</v>
      </c>
      <c r="K83" s="210">
        <f t="shared" si="4"/>
        <v>3.2</v>
      </c>
      <c r="L83" s="211">
        <f t="shared" si="5"/>
        <v>0.4800000000000001</v>
      </c>
      <c r="M83" s="154">
        <v>5</v>
      </c>
      <c r="N83" s="248">
        <f>F81*G83*$N$79/10000</f>
        <v>0.75</v>
      </c>
      <c r="P83" s="250">
        <f>'Raw Data Section A-G'!J106</f>
        <v>3.2</v>
      </c>
      <c r="R83" s="269"/>
    </row>
    <row r="84" spans="2:18" s="249" customFormat="1" ht="75" customHeight="1">
      <c r="B84" s="793"/>
      <c r="C84" s="792"/>
      <c r="D84" s="134" t="s">
        <v>202</v>
      </c>
      <c r="E84" s="789"/>
      <c r="F84" s="754"/>
      <c r="G84" s="164">
        <v>10</v>
      </c>
      <c r="H84" s="302" t="s">
        <v>203</v>
      </c>
      <c r="I84" s="780"/>
      <c r="J84" s="210">
        <f t="shared" si="3"/>
        <v>0</v>
      </c>
      <c r="K84" s="210">
        <f t="shared" si="4"/>
        <v>0</v>
      </c>
      <c r="L84" s="211">
        <f t="shared" si="5"/>
        <v>0</v>
      </c>
      <c r="M84" s="154">
        <v>20</v>
      </c>
      <c r="N84" s="248">
        <f>F81*G83*$N$79/10000</f>
        <v>0.75</v>
      </c>
      <c r="P84" s="250">
        <f>IF('General Raw Data'!$I$30=0,0,100*'Raw Data Section A-G'!J111/'General Raw Data'!$I$30)</f>
        <v>0</v>
      </c>
      <c r="R84" s="269"/>
    </row>
    <row r="85" spans="2:18" s="249" customFormat="1" ht="46.5" customHeight="1">
      <c r="B85" s="781">
        <v>2</v>
      </c>
      <c r="C85" s="791" t="s">
        <v>30</v>
      </c>
      <c r="D85" s="301" t="s">
        <v>204</v>
      </c>
      <c r="E85" s="789"/>
      <c r="F85" s="754"/>
      <c r="G85" s="303">
        <v>10</v>
      </c>
      <c r="H85" s="164" t="s">
        <v>205</v>
      </c>
      <c r="I85" s="778" t="s">
        <v>206</v>
      </c>
      <c r="J85" s="210">
        <f t="shared" si="3"/>
        <v>20.689655172413794</v>
      </c>
      <c r="K85" s="210">
        <f t="shared" si="4"/>
        <v>20.689655172413794</v>
      </c>
      <c r="L85" s="211">
        <f t="shared" si="5"/>
        <v>0.1939655172413793</v>
      </c>
      <c r="M85" s="154">
        <v>80</v>
      </c>
      <c r="N85" s="248">
        <f>F81*G85*$N$79/10000</f>
        <v>0.75</v>
      </c>
      <c r="P85" s="250">
        <f>IF('General Raw Data'!I17=0,0,100*'Raw Data Section A-G'!J112/'General Raw Data'!$I$17)</f>
        <v>20.689655172413794</v>
      </c>
      <c r="R85" s="269"/>
    </row>
    <row r="86" spans="2:18" s="249" customFormat="1" ht="71.25">
      <c r="B86" s="793"/>
      <c r="C86" s="792"/>
      <c r="D86" s="301" t="s">
        <v>207</v>
      </c>
      <c r="E86" s="789"/>
      <c r="F86" s="754"/>
      <c r="G86" s="303">
        <v>10</v>
      </c>
      <c r="H86" s="164" t="s">
        <v>208</v>
      </c>
      <c r="I86" s="780"/>
      <c r="J86" s="210">
        <f t="shared" si="3"/>
        <v>0</v>
      </c>
      <c r="K86" s="210">
        <f t="shared" si="4"/>
        <v>0</v>
      </c>
      <c r="L86" s="211">
        <f t="shared" si="5"/>
        <v>0</v>
      </c>
      <c r="M86" s="154">
        <v>50</v>
      </c>
      <c r="N86" s="248">
        <f>F81*G86*$N$79/10000</f>
        <v>0.75</v>
      </c>
      <c r="P86" s="250">
        <f>IF('General Raw Data'!$I$17=0,0,100*'Raw Data Section A-G'!J113/'General Raw Data'!$I$17)</f>
        <v>0</v>
      </c>
      <c r="R86" s="269"/>
    </row>
    <row r="87" spans="2:18" s="249" customFormat="1" ht="47.25" customHeight="1">
      <c r="B87" s="304">
        <v>3</v>
      </c>
      <c r="C87" s="301" t="s">
        <v>33</v>
      </c>
      <c r="D87" s="265" t="s">
        <v>209</v>
      </c>
      <c r="E87" s="305" t="s">
        <v>88</v>
      </c>
      <c r="F87" s="754"/>
      <c r="G87" s="302">
        <v>10</v>
      </c>
      <c r="H87" s="306">
        <v>0.3</v>
      </c>
      <c r="I87" s="307" t="s">
        <v>210</v>
      </c>
      <c r="J87" s="308">
        <f>P87</f>
        <v>10.344827586206897</v>
      </c>
      <c r="K87" s="308">
        <f>MIN(J87,M87)</f>
        <v>10.344827586206897</v>
      </c>
      <c r="L87" s="309">
        <f>K87*N87/M87</f>
        <v>0.25862068965517243</v>
      </c>
      <c r="M87" s="302">
        <v>30</v>
      </c>
      <c r="N87" s="310">
        <f>F81*G87*$N$79/10000</f>
        <v>0.75</v>
      </c>
      <c r="P87" s="308">
        <f>IF('General Raw Data'!$I$17=0,0,100*'Raw Data Section A-G'!J114/'General Raw Data'!$I$17)</f>
        <v>10.344827586206897</v>
      </c>
      <c r="R87" s="269"/>
    </row>
    <row r="88" spans="2:18" ht="85.5" customHeight="1">
      <c r="B88" s="311">
        <v>4</v>
      </c>
      <c r="C88" s="104" t="s">
        <v>211</v>
      </c>
      <c r="D88" s="163" t="s">
        <v>36</v>
      </c>
      <c r="E88" s="794" t="s">
        <v>174</v>
      </c>
      <c r="F88" s="754"/>
      <c r="G88" s="164">
        <v>10</v>
      </c>
      <c r="H88" s="740" t="s">
        <v>212</v>
      </c>
      <c r="I88" s="795" t="s">
        <v>213</v>
      </c>
      <c r="J88" s="186">
        <f aca="true" t="shared" si="6" ref="J88:J96">P88</f>
        <v>0.2</v>
      </c>
      <c r="K88" s="186">
        <f aca="true" t="shared" si="7" ref="K88:K96">MIN(J88,M88)</f>
        <v>0.2</v>
      </c>
      <c r="L88" s="187">
        <f aca="true" t="shared" si="8" ref="L88:L96">K88*N88/M88</f>
        <v>0.15000000000000002</v>
      </c>
      <c r="M88" s="137">
        <v>1</v>
      </c>
      <c r="N88" s="212">
        <f>F81*G88*$N$79/10000</f>
        <v>0.75</v>
      </c>
      <c r="P88" s="236">
        <f>'Raw Data Section A-G'!J115</f>
        <v>0.2</v>
      </c>
      <c r="R88" s="92"/>
    </row>
    <row r="89" spans="2:18" s="249" customFormat="1" ht="57">
      <c r="B89" s="781">
        <v>5</v>
      </c>
      <c r="C89" s="783" t="s">
        <v>42</v>
      </c>
      <c r="D89" s="312" t="s">
        <v>214</v>
      </c>
      <c r="E89" s="794"/>
      <c r="F89" s="754"/>
      <c r="G89" s="164">
        <v>10</v>
      </c>
      <c r="H89" s="741"/>
      <c r="I89" s="796"/>
      <c r="J89" s="210">
        <f t="shared" si="6"/>
        <v>1</v>
      </c>
      <c r="K89" s="210">
        <f t="shared" si="7"/>
        <v>1</v>
      </c>
      <c r="L89" s="211">
        <f t="shared" si="8"/>
        <v>0.75</v>
      </c>
      <c r="M89" s="154">
        <v>1</v>
      </c>
      <c r="N89" s="248">
        <f>F81*G89*$N$79/10000</f>
        <v>0.75</v>
      </c>
      <c r="P89" s="250">
        <f>'Raw Data Section A-G'!J120</f>
        <v>1</v>
      </c>
      <c r="R89" s="269"/>
    </row>
    <row r="90" spans="2:18" s="249" customFormat="1" ht="85.5">
      <c r="B90" s="782"/>
      <c r="C90" s="784"/>
      <c r="D90" s="265" t="s">
        <v>215</v>
      </c>
      <c r="E90" s="794"/>
      <c r="F90" s="755"/>
      <c r="G90" s="164">
        <v>10</v>
      </c>
      <c r="H90" s="742"/>
      <c r="I90" s="797"/>
      <c r="J90" s="210">
        <f t="shared" si="6"/>
        <v>0</v>
      </c>
      <c r="K90" s="210">
        <f t="shared" si="7"/>
        <v>0</v>
      </c>
      <c r="L90" s="211">
        <f t="shared" si="8"/>
        <v>0</v>
      </c>
      <c r="M90" s="154">
        <v>5</v>
      </c>
      <c r="N90" s="248">
        <f>F81*G90*$N$79/10000</f>
        <v>0.75</v>
      </c>
      <c r="P90" s="250">
        <f>'Raw Data Section A-G'!J121</f>
        <v>0</v>
      </c>
      <c r="R90" s="269"/>
    </row>
    <row r="91" spans="2:18" s="249" customFormat="1" ht="37.5" customHeight="1">
      <c r="B91" s="781">
        <v>6</v>
      </c>
      <c r="C91" s="791" t="s">
        <v>216</v>
      </c>
      <c r="D91" s="300" t="s">
        <v>21</v>
      </c>
      <c r="E91" s="788" t="s">
        <v>174</v>
      </c>
      <c r="F91" s="753">
        <v>50</v>
      </c>
      <c r="G91" s="164">
        <v>10</v>
      </c>
      <c r="H91" s="164" t="s">
        <v>197</v>
      </c>
      <c r="I91" s="753" t="s">
        <v>198</v>
      </c>
      <c r="J91" s="210">
        <f t="shared" si="6"/>
        <v>1.2</v>
      </c>
      <c r="K91" s="210">
        <f t="shared" si="7"/>
        <v>1.2</v>
      </c>
      <c r="L91" s="211">
        <f t="shared" si="8"/>
        <v>0.09</v>
      </c>
      <c r="M91" s="154">
        <v>10</v>
      </c>
      <c r="N91" s="248">
        <f>F91*G91*$N$79/10000</f>
        <v>0.75</v>
      </c>
      <c r="P91" s="250">
        <f>'Raw Data Section A-G'!J122</f>
        <v>1.2</v>
      </c>
      <c r="R91" s="269"/>
    </row>
    <row r="92" spans="2:18" s="249" customFormat="1" ht="48" customHeight="1">
      <c r="B92" s="793"/>
      <c r="C92" s="792"/>
      <c r="D92" s="265" t="s">
        <v>23</v>
      </c>
      <c r="E92" s="789"/>
      <c r="F92" s="754"/>
      <c r="G92" s="164">
        <v>10</v>
      </c>
      <c r="H92" s="164" t="s">
        <v>199</v>
      </c>
      <c r="I92" s="754"/>
      <c r="J92" s="210">
        <f t="shared" si="6"/>
        <v>1.6</v>
      </c>
      <c r="K92" s="210">
        <f t="shared" si="7"/>
        <v>1.6</v>
      </c>
      <c r="L92" s="211">
        <f t="shared" si="8"/>
        <v>0.24000000000000005</v>
      </c>
      <c r="M92" s="154">
        <v>5</v>
      </c>
      <c r="N92" s="248">
        <f>F91*G92*$N$79/10000</f>
        <v>0.75</v>
      </c>
      <c r="P92" s="250">
        <f>'Raw Data Section A-G'!J123</f>
        <v>1.6</v>
      </c>
      <c r="R92" s="269"/>
    </row>
    <row r="93" spans="2:18" s="249" customFormat="1" ht="71.25">
      <c r="B93" s="793"/>
      <c r="C93" s="792"/>
      <c r="D93" s="301" t="s">
        <v>217</v>
      </c>
      <c r="E93" s="789"/>
      <c r="F93" s="754"/>
      <c r="G93" s="164">
        <v>10</v>
      </c>
      <c r="H93" s="164" t="s">
        <v>218</v>
      </c>
      <c r="I93" s="754"/>
      <c r="J93" s="210">
        <f t="shared" si="6"/>
        <v>3.4000000000000004</v>
      </c>
      <c r="K93" s="210">
        <f t="shared" si="7"/>
        <v>3.4000000000000004</v>
      </c>
      <c r="L93" s="211">
        <f t="shared" si="8"/>
        <v>0.51</v>
      </c>
      <c r="M93" s="154">
        <v>5</v>
      </c>
      <c r="N93" s="248">
        <f>F91*G93*$N$79/10000</f>
        <v>0.75</v>
      </c>
      <c r="P93" s="250">
        <f>'Raw Data Section A-G'!J124</f>
        <v>3.4000000000000004</v>
      </c>
      <c r="R93" s="269"/>
    </row>
    <row r="94" spans="2:18" s="249" customFormat="1" ht="75" customHeight="1">
      <c r="B94" s="793"/>
      <c r="C94" s="792"/>
      <c r="D94" s="301" t="s">
        <v>219</v>
      </c>
      <c r="E94" s="789"/>
      <c r="F94" s="754"/>
      <c r="G94" s="164">
        <v>10</v>
      </c>
      <c r="H94" s="302" t="s">
        <v>220</v>
      </c>
      <c r="I94" s="754"/>
      <c r="J94" s="210">
        <f t="shared" si="6"/>
        <v>2.439024390243903</v>
      </c>
      <c r="K94" s="210">
        <f t="shared" si="7"/>
        <v>2.439024390243903</v>
      </c>
      <c r="L94" s="211">
        <f t="shared" si="8"/>
        <v>0.09146341463414635</v>
      </c>
      <c r="M94" s="154">
        <v>20</v>
      </c>
      <c r="N94" s="248">
        <f>F91*G93*$N$79/10000</f>
        <v>0.75</v>
      </c>
      <c r="P94" s="250">
        <f>IF('General Raw Data'!$I$30=0,0,100*'Raw Data Section A-G'!J129/'General Raw Data'!$I$30)</f>
        <v>2.439024390243903</v>
      </c>
      <c r="R94" s="269"/>
    </row>
    <row r="95" spans="2:18" s="249" customFormat="1" ht="46.5" customHeight="1">
      <c r="B95" s="781">
        <v>7</v>
      </c>
      <c r="C95" s="791" t="s">
        <v>51</v>
      </c>
      <c r="D95" s="301" t="s">
        <v>221</v>
      </c>
      <c r="E95" s="789"/>
      <c r="F95" s="754"/>
      <c r="G95" s="303">
        <v>10</v>
      </c>
      <c r="H95" s="164" t="s">
        <v>222</v>
      </c>
      <c r="I95" s="778" t="s">
        <v>206</v>
      </c>
      <c r="J95" s="210">
        <f t="shared" si="6"/>
        <v>144.82758620689657</v>
      </c>
      <c r="K95" s="210">
        <f t="shared" si="7"/>
        <v>8</v>
      </c>
      <c r="L95" s="211">
        <f t="shared" si="8"/>
        <v>0.75</v>
      </c>
      <c r="M95" s="154">
        <v>8</v>
      </c>
      <c r="N95" s="248">
        <f>F91*G95*$N$79/10000</f>
        <v>0.75</v>
      </c>
      <c r="P95" s="250">
        <f>IF('General Raw Data'!$I$17=0,0,100*'Raw Data Section A-G'!J130/'General Raw Data'!$I$17)</f>
        <v>144.82758620689657</v>
      </c>
      <c r="R95" s="269"/>
    </row>
    <row r="96" spans="2:18" s="249" customFormat="1" ht="75.75" customHeight="1">
      <c r="B96" s="793"/>
      <c r="C96" s="792"/>
      <c r="D96" s="301" t="s">
        <v>223</v>
      </c>
      <c r="E96" s="789"/>
      <c r="F96" s="754"/>
      <c r="G96" s="303">
        <v>10</v>
      </c>
      <c r="H96" s="164" t="s">
        <v>208</v>
      </c>
      <c r="I96" s="780"/>
      <c r="J96" s="210">
        <f t="shared" si="6"/>
        <v>6.8965517241379315</v>
      </c>
      <c r="K96" s="210">
        <f t="shared" si="7"/>
        <v>5</v>
      </c>
      <c r="L96" s="211">
        <f t="shared" si="8"/>
        <v>0.75</v>
      </c>
      <c r="M96" s="154">
        <v>5</v>
      </c>
      <c r="N96" s="248">
        <f>F91*G96*$N$79/10000</f>
        <v>0.75</v>
      </c>
      <c r="P96" s="250">
        <f>IF('General Raw Data'!$I$17=0,0,100*'Raw Data Section A-G'!J131/'General Raw Data'!$I$17)</f>
        <v>6.8965517241379315</v>
      </c>
      <c r="R96" s="269"/>
    </row>
    <row r="97" spans="2:18" s="249" customFormat="1" ht="45.75" customHeight="1">
      <c r="B97" s="304">
        <v>8</v>
      </c>
      <c r="C97" s="301" t="s">
        <v>55</v>
      </c>
      <c r="D97" s="265" t="s">
        <v>224</v>
      </c>
      <c r="E97" s="305" t="s">
        <v>88</v>
      </c>
      <c r="F97" s="754"/>
      <c r="G97" s="302">
        <v>10</v>
      </c>
      <c r="H97" s="306">
        <v>0.3</v>
      </c>
      <c r="I97" s="307" t="s">
        <v>225</v>
      </c>
      <c r="J97" s="308">
        <f>P97</f>
        <v>48.275862068965516</v>
      </c>
      <c r="K97" s="308">
        <f>MIN(J97,M97)</f>
        <v>30</v>
      </c>
      <c r="L97" s="309">
        <f>K97*N97/M97</f>
        <v>0.75</v>
      </c>
      <c r="M97" s="302">
        <v>30</v>
      </c>
      <c r="N97" s="310">
        <f>F91*G97*$N$79/10000</f>
        <v>0.75</v>
      </c>
      <c r="P97" s="308">
        <f>IF('General Raw Data'!$I$17=0,0,100*'Raw Data Section A-G'!J132/'General Raw Data'!$I$17)</f>
        <v>48.275862068965516</v>
      </c>
      <c r="R97" s="269"/>
    </row>
    <row r="98" spans="2:18" s="249" customFormat="1" ht="84" customHeight="1">
      <c r="B98" s="313">
        <v>9</v>
      </c>
      <c r="C98" s="265" t="s">
        <v>226</v>
      </c>
      <c r="D98" s="163" t="s">
        <v>227</v>
      </c>
      <c r="E98" s="794" t="s">
        <v>174</v>
      </c>
      <c r="F98" s="754"/>
      <c r="G98" s="164">
        <v>10</v>
      </c>
      <c r="H98" s="753" t="s">
        <v>212</v>
      </c>
      <c r="I98" s="778" t="s">
        <v>213</v>
      </c>
      <c r="J98" s="210">
        <f>P98</f>
        <v>0.4</v>
      </c>
      <c r="K98" s="210">
        <f>MIN(J98,M98)</f>
        <v>0.4</v>
      </c>
      <c r="L98" s="211">
        <f>K98*N98/M98</f>
        <v>0.30000000000000004</v>
      </c>
      <c r="M98" s="154">
        <v>1</v>
      </c>
      <c r="N98" s="248">
        <f>F91*G98*$N$79/10000</f>
        <v>0.75</v>
      </c>
      <c r="P98" s="250">
        <f>'Raw Data Section A-G'!J133</f>
        <v>0.4</v>
      </c>
      <c r="R98" s="269"/>
    </row>
    <row r="99" spans="2:18" s="249" customFormat="1" ht="84" customHeight="1">
      <c r="B99" s="781">
        <v>10</v>
      </c>
      <c r="C99" s="783" t="s">
        <v>63</v>
      </c>
      <c r="D99" s="312" t="s">
        <v>214</v>
      </c>
      <c r="E99" s="794"/>
      <c r="F99" s="754"/>
      <c r="G99" s="164">
        <v>10</v>
      </c>
      <c r="H99" s="754"/>
      <c r="I99" s="779"/>
      <c r="J99" s="210">
        <f>P99</f>
        <v>3.4</v>
      </c>
      <c r="K99" s="210">
        <f>MIN(J99,M99)</f>
        <v>1</v>
      </c>
      <c r="L99" s="211">
        <f>K99*N99/M99</f>
        <v>0.75</v>
      </c>
      <c r="M99" s="154">
        <v>1</v>
      </c>
      <c r="N99" s="248">
        <f>F91*G99*$N$79/10000</f>
        <v>0.75</v>
      </c>
      <c r="P99" s="250">
        <f>'Raw Data Section A-G'!J138</f>
        <v>3.4</v>
      </c>
      <c r="R99" s="269"/>
    </row>
    <row r="100" spans="2:18" s="249" customFormat="1" ht="88.5" customHeight="1">
      <c r="B100" s="782"/>
      <c r="C100" s="784"/>
      <c r="D100" s="265" t="s">
        <v>228</v>
      </c>
      <c r="E100" s="794"/>
      <c r="F100" s="755"/>
      <c r="G100" s="164">
        <v>10</v>
      </c>
      <c r="H100" s="755"/>
      <c r="I100" s="780"/>
      <c r="J100" s="210">
        <f>P100</f>
        <v>0.4</v>
      </c>
      <c r="K100" s="210">
        <f>MIN(J100,M100)</f>
        <v>0.4</v>
      </c>
      <c r="L100" s="211">
        <f>K100*N100/M100</f>
        <v>0.06000000000000001</v>
      </c>
      <c r="M100" s="154">
        <v>5</v>
      </c>
      <c r="N100" s="248">
        <f>F91*G100*$N$79/10000</f>
        <v>0.75</v>
      </c>
      <c r="P100" s="250">
        <f>'Raw Data Section A-G'!J139</f>
        <v>0.4</v>
      </c>
      <c r="R100" s="269"/>
    </row>
    <row r="101" spans="2:19" ht="27" customHeight="1">
      <c r="B101" s="785" t="s">
        <v>113</v>
      </c>
      <c r="C101" s="786"/>
      <c r="D101" s="786"/>
      <c r="E101" s="786"/>
      <c r="F101" s="786"/>
      <c r="G101" s="786"/>
      <c r="H101" s="786"/>
      <c r="I101" s="786"/>
      <c r="J101" s="786"/>
      <c r="K101" s="787"/>
      <c r="L101" s="550">
        <f>SUM(L81:L100)</f>
        <v>6.454049621530698</v>
      </c>
      <c r="M101" s="260"/>
      <c r="P101" s="162"/>
      <c r="Q101" s="122"/>
      <c r="R101" s="92"/>
      <c r="S101" s="92"/>
    </row>
    <row r="104" spans="2:15" ht="27" customHeight="1">
      <c r="B104" s="777" t="s">
        <v>229</v>
      </c>
      <c r="C104" s="777"/>
      <c r="D104" s="777"/>
      <c r="E104" s="777"/>
      <c r="F104" s="777"/>
      <c r="G104" s="777"/>
      <c r="H104" s="777"/>
      <c r="I104" s="777"/>
      <c r="J104" s="777"/>
      <c r="K104" s="777"/>
      <c r="L104" s="777"/>
      <c r="M104" s="777"/>
      <c r="N104" s="543">
        <f>'[1]Result'!$D$13</f>
        <v>5</v>
      </c>
      <c r="O104" s="92"/>
    </row>
    <row r="105" spans="2:16" ht="45">
      <c r="B105" s="474" t="s">
        <v>817</v>
      </c>
      <c r="C105" s="474" t="s">
        <v>862</v>
      </c>
      <c r="D105" s="474" t="s">
        <v>77</v>
      </c>
      <c r="E105" s="549" t="s">
        <v>799</v>
      </c>
      <c r="F105" s="470" t="s">
        <v>78</v>
      </c>
      <c r="G105" s="470" t="s">
        <v>79</v>
      </c>
      <c r="H105" s="474" t="s">
        <v>230</v>
      </c>
      <c r="I105" s="474" t="s">
        <v>230</v>
      </c>
      <c r="J105" s="474" t="s">
        <v>81</v>
      </c>
      <c r="K105" s="472" t="s">
        <v>82</v>
      </c>
      <c r="L105" s="472" t="s">
        <v>83</v>
      </c>
      <c r="M105" s="472" t="s">
        <v>84</v>
      </c>
      <c r="N105" s="472" t="s">
        <v>85</v>
      </c>
      <c r="P105" s="323" t="s">
        <v>231</v>
      </c>
    </row>
    <row r="106" spans="2:17" ht="135" customHeight="1">
      <c r="B106" s="314">
        <v>1</v>
      </c>
      <c r="C106" s="315" t="s">
        <v>232</v>
      </c>
      <c r="D106" s="161" t="s">
        <v>233</v>
      </c>
      <c r="E106" s="121" t="s">
        <v>234</v>
      </c>
      <c r="F106" s="788">
        <v>100</v>
      </c>
      <c r="G106" s="113">
        <f>IF('General Raw Data'!D14=1,50,IF('General Raw Data'!D14=2,10,"ERROR"))</f>
        <v>50</v>
      </c>
      <c r="H106" s="121" t="s">
        <v>235</v>
      </c>
      <c r="I106" s="186">
        <f>P106</f>
        <v>1</v>
      </c>
      <c r="J106" s="317">
        <f>P106</f>
        <v>1</v>
      </c>
      <c r="K106" s="186">
        <f>MIN(I106,M106)</f>
        <v>1</v>
      </c>
      <c r="L106" s="187">
        <f>K106*N106/M106</f>
        <v>0.5</v>
      </c>
      <c r="M106" s="168">
        <v>5</v>
      </c>
      <c r="N106" s="318">
        <f>F106*G106*$N$104/10000</f>
        <v>2.5</v>
      </c>
      <c r="P106" s="113">
        <f>'Raw Data Section A-G'!J145</f>
        <v>1</v>
      </c>
      <c r="Q106" s="319"/>
    </row>
    <row r="107" spans="2:17" ht="104.25" customHeight="1">
      <c r="B107" s="313">
        <v>2</v>
      </c>
      <c r="C107" s="265" t="s">
        <v>236</v>
      </c>
      <c r="D107" s="164" t="s">
        <v>237</v>
      </c>
      <c r="E107" s="316" t="s">
        <v>234</v>
      </c>
      <c r="F107" s="789"/>
      <c r="G107" s="113">
        <f>IF('General Raw Data'!D14=1,10,IF('General Raw Data'!D14=2,10,"ERROR"))</f>
        <v>10</v>
      </c>
      <c r="H107" s="121" t="s">
        <v>238</v>
      </c>
      <c r="I107" s="186">
        <f>P107</f>
        <v>8</v>
      </c>
      <c r="J107" s="317">
        <f>P107</f>
        <v>8</v>
      </c>
      <c r="K107" s="186">
        <f>MIN(I107,M107)</f>
        <v>5</v>
      </c>
      <c r="L107" s="187">
        <f>K107*N107/M107</f>
        <v>0.5</v>
      </c>
      <c r="M107" s="168">
        <v>5</v>
      </c>
      <c r="N107" s="318">
        <f>F106*G107*$N$104/10000</f>
        <v>0.5</v>
      </c>
      <c r="P107" s="113">
        <f>'Raw Data Section A-G'!J146</f>
        <v>8</v>
      </c>
      <c r="Q107" s="320"/>
    </row>
    <row r="108" spans="2:18" ht="85.5" customHeight="1">
      <c r="B108" s="321">
        <v>3</v>
      </c>
      <c r="C108" s="231" t="s">
        <v>239</v>
      </c>
      <c r="D108" s="114" t="s">
        <v>240</v>
      </c>
      <c r="E108" s="316" t="s">
        <v>234</v>
      </c>
      <c r="F108" s="790"/>
      <c r="G108" s="113">
        <f>IF('General Raw Data'!D14=1,40,IF('General Raw Data'!D14=2,80,"ERROR"))</f>
        <v>40</v>
      </c>
      <c r="H108" s="114" t="s">
        <v>241</v>
      </c>
      <c r="I108" s="263">
        <f>P108</f>
        <v>0</v>
      </c>
      <c r="J108" s="317">
        <f>P108</f>
        <v>0</v>
      </c>
      <c r="K108" s="186">
        <f>MIN(I108,M108)</f>
        <v>0</v>
      </c>
      <c r="L108" s="187">
        <f>K108*N108/M108</f>
        <v>0</v>
      </c>
      <c r="M108" s="168">
        <v>5</v>
      </c>
      <c r="N108" s="318">
        <f>F106*G108*$N$104/10000</f>
        <v>2</v>
      </c>
      <c r="P108" s="113">
        <f>'Raw Data Section A-G'!J147</f>
        <v>0</v>
      </c>
      <c r="Q108" s="322"/>
      <c r="R108" s="324"/>
    </row>
    <row r="109" spans="2:15" ht="27" customHeight="1">
      <c r="B109" s="776" t="s">
        <v>113</v>
      </c>
      <c r="C109" s="776"/>
      <c r="D109" s="776"/>
      <c r="E109" s="776"/>
      <c r="F109" s="776"/>
      <c r="G109" s="776"/>
      <c r="H109" s="776"/>
      <c r="I109" s="776"/>
      <c r="J109" s="776"/>
      <c r="K109" s="776"/>
      <c r="L109" s="550">
        <f>SUM(L106:L108)</f>
        <v>1</v>
      </c>
      <c r="M109" s="92"/>
      <c r="N109" s="92"/>
      <c r="O109" s="92"/>
    </row>
  </sheetData>
  <sheetProtection password="EA7E" sheet="1" objects="1" scenarios="1" selectLockedCells="1" selectUnlockedCells="1"/>
  <mergeCells count="97">
    <mergeCell ref="B2:N2"/>
    <mergeCell ref="B3:N3"/>
    <mergeCell ref="B13:M13"/>
    <mergeCell ref="B15:B18"/>
    <mergeCell ref="C15:C18"/>
    <mergeCell ref="E15:E18"/>
    <mergeCell ref="F15:F18"/>
    <mergeCell ref="I15:I18"/>
    <mergeCell ref="F19:F20"/>
    <mergeCell ref="I19:I20"/>
    <mergeCell ref="B21:B24"/>
    <mergeCell ref="C21:C24"/>
    <mergeCell ref="E21:E24"/>
    <mergeCell ref="F21:F24"/>
    <mergeCell ref="I21:I24"/>
    <mergeCell ref="B19:B20"/>
    <mergeCell ref="C19:C20"/>
    <mergeCell ref="E19:E20"/>
    <mergeCell ref="B25:B28"/>
    <mergeCell ref="C25:C28"/>
    <mergeCell ref="E25:E28"/>
    <mergeCell ref="F25:F28"/>
    <mergeCell ref="I25:I28"/>
    <mergeCell ref="B29:K29"/>
    <mergeCell ref="B31:M31"/>
    <mergeCell ref="B33:B39"/>
    <mergeCell ref="C33:C39"/>
    <mergeCell ref="E33:E39"/>
    <mergeCell ref="F33:F35"/>
    <mergeCell ref="G33:G35"/>
    <mergeCell ref="F36:F39"/>
    <mergeCell ref="B40:B42"/>
    <mergeCell ref="C40:C42"/>
    <mergeCell ref="E40:E42"/>
    <mergeCell ref="F40:F42"/>
    <mergeCell ref="B44:K44"/>
    <mergeCell ref="B46:M46"/>
    <mergeCell ref="B54:K54"/>
    <mergeCell ref="B57:M57"/>
    <mergeCell ref="G59:G61"/>
    <mergeCell ref="H59:H61"/>
    <mergeCell ref="M59:M61"/>
    <mergeCell ref="J59:J61"/>
    <mergeCell ref="K59:K61"/>
    <mergeCell ref="L59:L61"/>
    <mergeCell ref="F59:F62"/>
    <mergeCell ref="P59:P61"/>
    <mergeCell ref="B67:K67"/>
    <mergeCell ref="N72:N75"/>
    <mergeCell ref="E59:E62"/>
    <mergeCell ref="C59:C62"/>
    <mergeCell ref="B59:B62"/>
    <mergeCell ref="N59:N61"/>
    <mergeCell ref="B70:M70"/>
    <mergeCell ref="E72:E75"/>
    <mergeCell ref="F72:F75"/>
    <mergeCell ref="G72:G75"/>
    <mergeCell ref="I72:I75"/>
    <mergeCell ref="J72:J75"/>
    <mergeCell ref="K72:K75"/>
    <mergeCell ref="L72:L75"/>
    <mergeCell ref="I59:I61"/>
    <mergeCell ref="P72:P75"/>
    <mergeCell ref="H74:H75"/>
    <mergeCell ref="B76:K76"/>
    <mergeCell ref="M72:M75"/>
    <mergeCell ref="B79:M79"/>
    <mergeCell ref="B81:B84"/>
    <mergeCell ref="C81:C84"/>
    <mergeCell ref="E81:E86"/>
    <mergeCell ref="F81:F90"/>
    <mergeCell ref="I81:I84"/>
    <mergeCell ref="E88:E90"/>
    <mergeCell ref="H88:H90"/>
    <mergeCell ref="I88:I90"/>
    <mergeCell ref="B89:B90"/>
    <mergeCell ref="C89:C90"/>
    <mergeCell ref="B85:B86"/>
    <mergeCell ref="C85:C86"/>
    <mergeCell ref="I85:I86"/>
    <mergeCell ref="C91:C94"/>
    <mergeCell ref="E91:E96"/>
    <mergeCell ref="F91:F100"/>
    <mergeCell ref="I91:I94"/>
    <mergeCell ref="B95:B96"/>
    <mergeCell ref="C95:C96"/>
    <mergeCell ref="I95:I96"/>
    <mergeCell ref="E98:E100"/>
    <mergeCell ref="H98:H100"/>
    <mergeCell ref="B91:B94"/>
    <mergeCell ref="B109:K109"/>
    <mergeCell ref="B104:M104"/>
    <mergeCell ref="I98:I100"/>
    <mergeCell ref="B99:B100"/>
    <mergeCell ref="C99:C100"/>
    <mergeCell ref="B101:K101"/>
    <mergeCell ref="F106:F10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6"/>
  <rowBreaks count="6" manualBreakCount="6">
    <brk id="32" min="1" max="13" man="1"/>
    <brk id="44" min="1" max="13" man="1"/>
    <brk id="68" min="1" max="13" man="1"/>
    <brk id="78" min="1" max="13" man="1"/>
    <brk id="90" min="1" max="13" man="1"/>
    <brk id="102" min="1" max="13" man="1"/>
  </rowBreaks>
  <colBreaks count="1" manualBreakCount="1">
    <brk id="1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30"/>
  <sheetViews>
    <sheetView tabSelected="1" zoomScale="120" zoomScaleNormal="120" zoomScalePageLayoutView="0" workbookViewId="0" topLeftCell="A16">
      <selection activeCell="A1" sqref="A1"/>
    </sheetView>
  </sheetViews>
  <sheetFormatPr defaultColWidth="8.8515625" defaultRowHeight="15"/>
  <cols>
    <col min="1" max="1" width="3.00390625" style="0" customWidth="1"/>
    <col min="2" max="2" width="13.8515625" style="0" customWidth="1"/>
    <col min="3" max="3" width="47.28125" style="0" customWidth="1"/>
    <col min="4" max="4" width="26.28125" style="0" customWidth="1"/>
    <col min="5" max="5" width="29.140625" style="0" customWidth="1"/>
    <col min="6" max="6" width="25.7109375" style="0" customWidth="1"/>
    <col min="7" max="7" width="10.00390625" style="0" customWidth="1"/>
    <col min="8" max="8" width="10.421875" style="0" customWidth="1"/>
    <col min="9" max="9" width="10.28125" style="0" customWidth="1"/>
  </cols>
  <sheetData>
    <row r="1" spans="1:9" ht="15.75" thickBot="1">
      <c r="A1" s="84"/>
      <c r="B1" s="84"/>
      <c r="C1" s="84"/>
      <c r="D1" s="84"/>
      <c r="E1" s="84"/>
      <c r="F1" s="128"/>
      <c r="G1" s="84"/>
      <c r="H1" s="84"/>
      <c r="I1" s="84"/>
    </row>
    <row r="2" spans="1:10" ht="18">
      <c r="A2" s="84"/>
      <c r="B2" s="708" t="s">
        <v>777</v>
      </c>
      <c r="C2" s="709"/>
      <c r="D2" s="709"/>
      <c r="E2" s="710"/>
      <c r="F2" s="568"/>
      <c r="G2" s="337"/>
      <c r="H2" s="337"/>
      <c r="I2" s="337"/>
      <c r="J2" s="337"/>
    </row>
    <row r="3" spans="1:10" ht="18.75" thickBot="1">
      <c r="A3" s="84"/>
      <c r="B3" s="718" t="s">
        <v>778</v>
      </c>
      <c r="C3" s="737"/>
      <c r="D3" s="737"/>
      <c r="E3" s="738"/>
      <c r="F3" s="568"/>
      <c r="G3" s="337"/>
      <c r="H3" s="337"/>
      <c r="I3" s="337"/>
      <c r="J3" s="337"/>
    </row>
    <row r="4" spans="1:9" ht="15">
      <c r="A4" s="84"/>
      <c r="B4" s="493"/>
      <c r="C4" s="493"/>
      <c r="D4" s="493"/>
      <c r="E4" s="497"/>
      <c r="F4" s="128"/>
      <c r="G4" s="84"/>
      <c r="H4" s="84"/>
      <c r="I4" s="84"/>
    </row>
    <row r="5" spans="1:9" ht="15">
      <c r="A5" s="84"/>
      <c r="B5" s="493"/>
      <c r="C5" s="493"/>
      <c r="D5" s="493"/>
      <c r="E5" s="499"/>
      <c r="F5" s="128"/>
      <c r="G5" s="84"/>
      <c r="H5" s="84"/>
      <c r="I5" s="84"/>
    </row>
    <row r="6" spans="1:9" ht="15">
      <c r="A6" s="84"/>
      <c r="B6" s="493"/>
      <c r="C6" s="493"/>
      <c r="D6" s="493"/>
      <c r="E6" s="499"/>
      <c r="F6" s="128"/>
      <c r="G6" s="84"/>
      <c r="H6" s="84"/>
      <c r="I6" s="84"/>
    </row>
    <row r="7" spans="1:9" ht="15">
      <c r="A7" s="84"/>
      <c r="B7" s="493"/>
      <c r="C7" s="493"/>
      <c r="D7" s="493"/>
      <c r="E7" s="499"/>
      <c r="F7" s="128"/>
      <c r="G7" s="84"/>
      <c r="H7" s="84"/>
      <c r="I7" s="84"/>
    </row>
    <row r="8" spans="1:9" ht="15">
      <c r="A8" s="84"/>
      <c r="B8" s="493"/>
      <c r="C8" s="493"/>
      <c r="D8" s="493"/>
      <c r="E8" s="499"/>
      <c r="F8" s="128"/>
      <c r="G8" s="84"/>
      <c r="H8" s="84"/>
      <c r="I8" s="84"/>
    </row>
    <row r="9" spans="1:9" ht="15">
      <c r="A9" s="84"/>
      <c r="B9" s="493"/>
      <c r="C9" s="493"/>
      <c r="D9" s="493"/>
      <c r="E9" s="499"/>
      <c r="F9" s="128"/>
      <c r="G9" s="84"/>
      <c r="H9" s="84"/>
      <c r="I9" s="84"/>
    </row>
    <row r="10" spans="1:9" ht="15">
      <c r="A10" s="84"/>
      <c r="B10" s="493"/>
      <c r="C10" s="493"/>
      <c r="D10" s="493"/>
      <c r="E10" s="499"/>
      <c r="F10" s="128"/>
      <c r="G10" s="84"/>
      <c r="H10" s="84"/>
      <c r="I10" s="84"/>
    </row>
    <row r="11" spans="1:9" ht="15.75" thickBot="1">
      <c r="A11" s="84"/>
      <c r="B11" s="501"/>
      <c r="C11" s="501"/>
      <c r="D11" s="501"/>
      <c r="E11" s="503"/>
      <c r="F11" s="128"/>
      <c r="G11" s="84"/>
      <c r="H11" s="84"/>
      <c r="I11" s="84"/>
    </row>
    <row r="12" ht="25.5" customHeight="1" thickBot="1">
      <c r="F12" s="24"/>
    </row>
    <row r="13" spans="2:6" ht="36.75" customHeight="1" thickBot="1">
      <c r="B13" s="560" t="s">
        <v>242</v>
      </c>
      <c r="C13" s="561" t="s">
        <v>243</v>
      </c>
      <c r="D13" s="562" t="s">
        <v>244</v>
      </c>
      <c r="E13" s="563" t="s">
        <v>245</v>
      </c>
      <c r="F13" s="565"/>
    </row>
    <row r="14" spans="2:9" ht="34.5" customHeight="1" thickBot="1">
      <c r="B14" s="880" t="s">
        <v>246</v>
      </c>
      <c r="C14" s="881"/>
      <c r="D14" s="325" t="s">
        <v>247</v>
      </c>
      <c r="E14" s="326" t="s">
        <v>248</v>
      </c>
      <c r="F14" s="566"/>
      <c r="G14" s="128"/>
      <c r="H14" s="553"/>
      <c r="I14" s="553"/>
    </row>
    <row r="15" spans="2:9" ht="41.25" customHeight="1" thickBot="1">
      <c r="B15" s="557" t="s">
        <v>249</v>
      </c>
      <c r="C15" s="328" t="s">
        <v>250</v>
      </c>
      <c r="D15" s="329">
        <v>31.25</v>
      </c>
      <c r="E15" s="330">
        <f>Assessment!L29</f>
        <v>14.089760374050263</v>
      </c>
      <c r="F15" s="567"/>
      <c r="G15" s="554"/>
      <c r="H15" s="553"/>
      <c r="I15" s="553"/>
    </row>
    <row r="16" spans="2:9" ht="35.25" customHeight="1" thickBot="1">
      <c r="B16" s="557" t="s">
        <v>251</v>
      </c>
      <c r="C16" s="328" t="s">
        <v>252</v>
      </c>
      <c r="D16" s="478">
        <v>37.5</v>
      </c>
      <c r="E16" s="330">
        <f>Assessment!L44</f>
        <v>15.122205419502471</v>
      </c>
      <c r="F16" s="567"/>
      <c r="G16" s="555"/>
      <c r="H16" s="553"/>
      <c r="I16" s="553"/>
    </row>
    <row r="17" spans="2:9" ht="34.5" customHeight="1" thickBot="1">
      <c r="B17" s="557" t="s">
        <v>253</v>
      </c>
      <c r="C17" s="328" t="s">
        <v>254</v>
      </c>
      <c r="D17" s="478">
        <v>18</v>
      </c>
      <c r="E17" s="330">
        <f>Assessment!L54</f>
        <v>8.808510638297872</v>
      </c>
      <c r="F17" s="567"/>
      <c r="G17" s="554"/>
      <c r="H17" s="553"/>
      <c r="I17" s="553"/>
    </row>
    <row r="18" spans="2:9" ht="34.5" customHeight="1" thickBot="1">
      <c r="B18" s="557" t="s">
        <v>255</v>
      </c>
      <c r="C18" s="328" t="s">
        <v>256</v>
      </c>
      <c r="D18" s="478">
        <v>15</v>
      </c>
      <c r="E18" s="330">
        <f>Assessment!L67</f>
        <v>1.9999999999999998</v>
      </c>
      <c r="F18" s="567"/>
      <c r="G18" s="555"/>
      <c r="H18" s="553"/>
      <c r="I18" s="553"/>
    </row>
    <row r="19" spans="2:9" ht="34.5" customHeight="1" thickBot="1">
      <c r="B19" s="557" t="s">
        <v>257</v>
      </c>
      <c r="C19" s="328" t="s">
        <v>258</v>
      </c>
      <c r="D19" s="478">
        <v>5</v>
      </c>
      <c r="E19" s="330">
        <f>Assessment!L76</f>
        <v>5</v>
      </c>
      <c r="F19" s="567"/>
      <c r="G19" s="556"/>
      <c r="H19" s="553"/>
      <c r="I19" s="553"/>
    </row>
    <row r="20" spans="2:9" ht="34.5" customHeight="1" thickBot="1">
      <c r="B20" s="557" t="s">
        <v>259</v>
      </c>
      <c r="C20" s="328" t="s">
        <v>260</v>
      </c>
      <c r="D20" s="478">
        <v>15</v>
      </c>
      <c r="E20" s="330">
        <f>Assessment!L101</f>
        <v>6.454049621530698</v>
      </c>
      <c r="F20" s="567"/>
      <c r="G20" s="556"/>
      <c r="H20" s="553"/>
      <c r="I20" s="553"/>
    </row>
    <row r="21" spans="2:9" ht="34.5" customHeight="1" thickBot="1">
      <c r="B21" s="557" t="s">
        <v>261</v>
      </c>
      <c r="C21" s="328" t="s">
        <v>262</v>
      </c>
      <c r="D21" s="478">
        <v>5</v>
      </c>
      <c r="E21" s="330">
        <f>Assessment!L109</f>
        <v>1</v>
      </c>
      <c r="F21" s="567"/>
      <c r="G21" s="556"/>
      <c r="H21" s="553"/>
      <c r="I21" s="553"/>
    </row>
    <row r="22" spans="2:9" ht="34.5" customHeight="1" thickBot="1">
      <c r="B22" s="882" t="s">
        <v>263</v>
      </c>
      <c r="C22" s="883"/>
      <c r="D22" s="558">
        <f>SUM(D15:D21)</f>
        <v>126.75</v>
      </c>
      <c r="E22" s="559">
        <f>SUM(E15:E21)</f>
        <v>52.47452605338131</v>
      </c>
      <c r="F22" s="569"/>
      <c r="H22" s="24"/>
      <c r="I22" s="24"/>
    </row>
    <row r="23" spans="8:9" ht="15.75" customHeight="1">
      <c r="H23" s="24"/>
      <c r="I23" s="24"/>
    </row>
    <row r="24" spans="4:6" ht="20.25">
      <c r="D24" s="331" t="s">
        <v>960</v>
      </c>
      <c r="E24" s="332" t="str">
        <f>IF('[1]General Raw Data'!D9="Y","ST")</f>
        <v>ST</v>
      </c>
      <c r="F24" s="333"/>
    </row>
    <row r="25" spans="4:6" ht="20.25" hidden="1">
      <c r="D25" s="475" t="s">
        <v>264</v>
      </c>
      <c r="E25" s="476">
        <f>IF(E24="ST",60.73,IF(E24="SS",56.39))</f>
        <v>60.73</v>
      </c>
      <c r="F25" s="333"/>
    </row>
    <row r="26" spans="4:6" ht="36">
      <c r="D26" s="475" t="s">
        <v>265</v>
      </c>
      <c r="E26" s="477">
        <f>SUM(E15:E17)</f>
        <v>38.02047643185061</v>
      </c>
      <c r="F26" s="334"/>
    </row>
    <row r="27" spans="4:6" ht="20.25">
      <c r="D27" s="335" t="s">
        <v>266</v>
      </c>
      <c r="E27" s="332" t="str">
        <f>IF(E26&gt;E25,IF(E22&gt;95,"CONGRATULATIONS","TRY NEXT TIME"),"TRY NEXT TIME")</f>
        <v>TRY NEXT TIME</v>
      </c>
      <c r="F27" s="333"/>
    </row>
    <row r="28" ht="20.25" customHeight="1"/>
    <row r="29" spans="1:7" ht="21" customHeight="1">
      <c r="A29" s="336" t="s">
        <v>944</v>
      </c>
      <c r="B29" s="336"/>
      <c r="C29" s="84"/>
      <c r="D29" s="84"/>
      <c r="E29" s="84"/>
      <c r="F29" s="84"/>
      <c r="G29" s="84"/>
    </row>
    <row r="30" spans="1:7" ht="20.25" customHeight="1">
      <c r="A30" s="336"/>
      <c r="B30" s="336" t="s">
        <v>945</v>
      </c>
      <c r="C30" s="84"/>
      <c r="D30" s="84"/>
      <c r="E30" s="84"/>
      <c r="F30" s="84"/>
      <c r="G30" s="84"/>
    </row>
  </sheetData>
  <sheetProtection password="EA7E" sheet="1" objects="1" scenarios="1" selectLockedCells="1" selectUnlockedCells="1"/>
  <mergeCells count="4">
    <mergeCell ref="B14:C14"/>
    <mergeCell ref="B22:C22"/>
    <mergeCell ref="B2:E2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Q111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.8515625" style="0" customWidth="1"/>
    <col min="2" max="2" width="6.00390625" style="0" customWidth="1"/>
    <col min="3" max="3" width="31.421875" style="0" customWidth="1"/>
    <col min="4" max="4" width="24.7109375" style="0" customWidth="1"/>
    <col min="5" max="5" width="22.7109375" style="0" customWidth="1"/>
    <col min="6" max="6" width="20.421875" style="0" customWidth="1"/>
    <col min="7" max="7" width="19.421875" style="0" customWidth="1"/>
    <col min="8" max="8" width="22.7109375" style="0" customWidth="1"/>
    <col min="9" max="9" width="20.421875" style="0" customWidth="1"/>
    <col min="10" max="10" width="21.00390625" style="0" customWidth="1"/>
    <col min="11" max="11" width="17.8515625" style="0" customWidth="1"/>
    <col min="12" max="12" width="23.421875" style="0" customWidth="1"/>
    <col min="13" max="13" width="16.140625" style="0" customWidth="1"/>
    <col min="14" max="14" width="11.421875" style="0" customWidth="1"/>
    <col min="15" max="15" width="12.28125" style="0" customWidth="1"/>
    <col min="16" max="16" width="12.00390625" style="0" customWidth="1"/>
    <col min="17" max="18" width="13.421875" style="0" customWidth="1"/>
  </cols>
  <sheetData>
    <row r="2" spans="2:12" ht="1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2:12" ht="18" customHeight="1">
      <c r="B3" s="905" t="s">
        <v>777</v>
      </c>
      <c r="C3" s="906"/>
      <c r="D3" s="906"/>
      <c r="E3" s="906"/>
      <c r="F3" s="906"/>
      <c r="G3" s="906"/>
      <c r="H3" s="906"/>
      <c r="I3" s="906"/>
      <c r="J3" s="906"/>
      <c r="K3" s="906"/>
      <c r="L3" s="906"/>
    </row>
    <row r="4" spans="2:12" ht="18" customHeight="1" thickBot="1">
      <c r="B4" s="905" t="s">
        <v>778</v>
      </c>
      <c r="C4" s="906"/>
      <c r="D4" s="906"/>
      <c r="E4" s="906"/>
      <c r="F4" s="906"/>
      <c r="G4" s="906"/>
      <c r="H4" s="906"/>
      <c r="I4" s="906"/>
      <c r="J4" s="906"/>
      <c r="K4" s="906"/>
      <c r="L4" s="906"/>
    </row>
    <row r="5" spans="2:12" ht="15">
      <c r="B5" s="570"/>
      <c r="C5" s="571"/>
      <c r="D5" s="571"/>
      <c r="E5" s="571"/>
      <c r="F5" s="571"/>
      <c r="G5" s="571"/>
      <c r="H5" s="571"/>
      <c r="I5" s="571"/>
      <c r="J5" s="571"/>
      <c r="K5" s="571"/>
      <c r="L5" s="497"/>
    </row>
    <row r="6" spans="2:12" ht="15">
      <c r="B6" s="572"/>
      <c r="C6" s="564"/>
      <c r="D6" s="564"/>
      <c r="E6" s="564"/>
      <c r="F6" s="564"/>
      <c r="G6" s="564"/>
      <c r="H6" s="564"/>
      <c r="I6" s="564"/>
      <c r="J6" s="564"/>
      <c r="K6" s="564"/>
      <c r="L6" s="499"/>
    </row>
    <row r="7" spans="2:12" ht="15">
      <c r="B7" s="572"/>
      <c r="C7" s="564"/>
      <c r="D7" s="564"/>
      <c r="E7" s="564"/>
      <c r="F7" s="564"/>
      <c r="G7" s="564"/>
      <c r="H7" s="564"/>
      <c r="I7" s="564"/>
      <c r="J7" s="564"/>
      <c r="K7" s="564"/>
      <c r="L7" s="499"/>
    </row>
    <row r="8" spans="2:12" ht="15">
      <c r="B8" s="572"/>
      <c r="C8" s="564"/>
      <c r="D8" s="564"/>
      <c r="E8" s="564"/>
      <c r="F8" s="564"/>
      <c r="G8" s="564"/>
      <c r="H8" s="564"/>
      <c r="I8" s="564"/>
      <c r="J8" s="564"/>
      <c r="K8" s="564"/>
      <c r="L8" s="499"/>
    </row>
    <row r="9" spans="2:12" ht="15">
      <c r="B9" s="572"/>
      <c r="C9" s="564"/>
      <c r="D9" s="564"/>
      <c r="E9" s="564"/>
      <c r="F9" s="564"/>
      <c r="G9" s="564"/>
      <c r="H9" s="564"/>
      <c r="I9" s="564"/>
      <c r="J9" s="564"/>
      <c r="K9" s="564"/>
      <c r="L9" s="499"/>
    </row>
    <row r="10" spans="2:12" ht="15">
      <c r="B10" s="572"/>
      <c r="C10" s="564"/>
      <c r="D10" s="564"/>
      <c r="E10" s="564"/>
      <c r="F10" s="564"/>
      <c r="G10" s="564"/>
      <c r="H10" s="564"/>
      <c r="I10" s="564"/>
      <c r="J10" s="564"/>
      <c r="K10" s="564"/>
      <c r="L10" s="499"/>
    </row>
    <row r="11" spans="2:12" ht="15">
      <c r="B11" s="572"/>
      <c r="C11" s="564"/>
      <c r="D11" s="564"/>
      <c r="E11" s="564"/>
      <c r="F11" s="564"/>
      <c r="G11" s="564"/>
      <c r="H11" s="564"/>
      <c r="I11" s="564"/>
      <c r="J11" s="564"/>
      <c r="K11" s="564"/>
      <c r="L11" s="499"/>
    </row>
    <row r="12" spans="1:12" ht="15">
      <c r="A12" s="574"/>
      <c r="B12" s="564"/>
      <c r="C12" s="564"/>
      <c r="D12" s="564"/>
      <c r="E12" s="564"/>
      <c r="F12" s="564"/>
      <c r="G12" s="564"/>
      <c r="H12" s="564"/>
      <c r="I12" s="564"/>
      <c r="J12" s="564"/>
      <c r="K12" s="564"/>
      <c r="L12" s="499"/>
    </row>
    <row r="13" spans="1:12" ht="15">
      <c r="A13" s="574"/>
      <c r="B13" s="564"/>
      <c r="C13" s="564"/>
      <c r="D13" s="564"/>
      <c r="E13" s="564"/>
      <c r="F13" s="564"/>
      <c r="G13" s="564"/>
      <c r="H13" s="564"/>
      <c r="I13" s="564"/>
      <c r="J13" s="564"/>
      <c r="K13" s="564"/>
      <c r="L13" s="499"/>
    </row>
    <row r="14" spans="1:12" ht="15">
      <c r="A14" s="574"/>
      <c r="B14" s="564"/>
      <c r="C14" s="564"/>
      <c r="D14" s="564"/>
      <c r="E14" s="564"/>
      <c r="F14" s="564"/>
      <c r="G14" s="564"/>
      <c r="H14" s="564"/>
      <c r="I14" s="564"/>
      <c r="J14" s="564"/>
      <c r="K14" s="564"/>
      <c r="L14" s="499"/>
    </row>
    <row r="15" spans="1:12" ht="15">
      <c r="A15" s="574"/>
      <c r="B15" s="564"/>
      <c r="C15" s="564"/>
      <c r="D15" s="564"/>
      <c r="E15" s="564"/>
      <c r="F15" s="564"/>
      <c r="G15" s="564"/>
      <c r="H15" s="564"/>
      <c r="I15" s="564"/>
      <c r="J15" s="564"/>
      <c r="K15" s="564"/>
      <c r="L15" s="499"/>
    </row>
    <row r="16" spans="1:12" ht="15.75" thickBot="1">
      <c r="A16" s="574"/>
      <c r="B16" s="573"/>
      <c r="C16" s="501"/>
      <c r="D16" s="501"/>
      <c r="E16" s="501"/>
      <c r="F16" s="501"/>
      <c r="G16" s="501"/>
      <c r="H16" s="501"/>
      <c r="I16" s="501"/>
      <c r="J16" s="501"/>
      <c r="K16" s="501"/>
      <c r="L16" s="503"/>
    </row>
    <row r="17" spans="2:16" ht="15.75"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</row>
    <row r="18" spans="2:7" ht="23.25">
      <c r="B18" s="908" t="s">
        <v>829</v>
      </c>
      <c r="C18" s="908"/>
      <c r="D18" s="908"/>
      <c r="E18" s="908"/>
      <c r="F18" s="908"/>
      <c r="G18" s="339"/>
    </row>
    <row r="19" spans="2:7" s="342" customFormat="1" ht="11.25">
      <c r="B19" s="340"/>
      <c r="C19" s="340"/>
      <c r="D19" s="340"/>
      <c r="E19" s="340"/>
      <c r="F19" s="340"/>
      <c r="G19" s="341"/>
    </row>
    <row r="20" spans="2:8" ht="19.5" customHeight="1">
      <c r="B20" s="890" t="s">
        <v>267</v>
      </c>
      <c r="C20" s="890"/>
      <c r="D20" s="890"/>
      <c r="E20" s="890"/>
      <c r="F20" s="890"/>
      <c r="G20" s="890"/>
      <c r="H20" s="890"/>
    </row>
    <row r="21" spans="2:8" s="342" customFormat="1" ht="15" customHeight="1">
      <c r="B21" s="344"/>
      <c r="C21" s="344"/>
      <c r="D21" s="344"/>
      <c r="E21" s="344"/>
      <c r="F21" s="344"/>
      <c r="G21" s="344"/>
      <c r="H21" s="344"/>
    </row>
    <row r="22" spans="2:6" s="346" customFormat="1" ht="15" customHeight="1">
      <c r="B22" s="898" t="s">
        <v>268</v>
      </c>
      <c r="C22" s="898"/>
      <c r="D22" s="898"/>
      <c r="E22" s="898"/>
      <c r="F22" s="345"/>
    </row>
    <row r="23" spans="2:6" s="2" customFormat="1" ht="15" customHeight="1">
      <c r="B23" s="347"/>
      <c r="C23" s="347"/>
      <c r="D23" s="347"/>
      <c r="E23" s="347"/>
      <c r="F23" s="348"/>
    </row>
    <row r="24" spans="2:12" ht="15" customHeight="1">
      <c r="B24" s="889" t="s">
        <v>269</v>
      </c>
      <c r="C24" s="889"/>
      <c r="D24" s="889"/>
      <c r="E24" s="889"/>
      <c r="F24" s="889"/>
      <c r="G24" s="889"/>
      <c r="H24" s="889"/>
      <c r="I24" s="889"/>
      <c r="J24" s="889"/>
      <c r="K24" s="889"/>
      <c r="L24" s="889"/>
    </row>
    <row r="25" spans="2:17" ht="20.25" customHeight="1">
      <c r="B25" s="889" t="s">
        <v>270</v>
      </c>
      <c r="C25" s="889"/>
      <c r="D25" s="889"/>
      <c r="E25" s="889"/>
      <c r="F25" s="889"/>
      <c r="G25" s="889"/>
      <c r="H25" s="889"/>
      <c r="I25" s="2"/>
      <c r="J25" s="2"/>
      <c r="K25" s="2"/>
      <c r="L25" s="2"/>
      <c r="M25" s="349"/>
      <c r="N25" s="349"/>
      <c r="O25" s="349"/>
      <c r="P25" s="349"/>
      <c r="Q25" s="349"/>
    </row>
    <row r="26" spans="2:17" ht="20.25" customHeight="1">
      <c r="B26" s="889" t="s">
        <v>271</v>
      </c>
      <c r="C26" s="889"/>
      <c r="D26" s="889"/>
      <c r="E26" s="889"/>
      <c r="F26" s="347"/>
      <c r="G26" s="347"/>
      <c r="H26" s="347"/>
      <c r="I26" s="2"/>
      <c r="J26" s="2"/>
      <c r="K26" s="2"/>
      <c r="L26" s="2"/>
      <c r="M26" s="349"/>
      <c r="N26" s="349"/>
      <c r="O26" s="349"/>
      <c r="P26" s="349"/>
      <c r="Q26" s="349"/>
    </row>
    <row r="27" spans="2:12" s="350" customFormat="1" ht="15" customHeight="1">
      <c r="B27" s="29"/>
      <c r="C27" s="29"/>
      <c r="D27" s="29"/>
      <c r="E27" s="29"/>
      <c r="F27" s="25"/>
      <c r="G27"/>
      <c r="H27"/>
      <c r="I27"/>
      <c r="J27"/>
      <c r="K27"/>
      <c r="L27"/>
    </row>
    <row r="28" spans="2:12" ht="15.75">
      <c r="B28" s="907" t="s">
        <v>284</v>
      </c>
      <c r="C28" s="907"/>
      <c r="D28" s="907"/>
      <c r="E28" s="907"/>
      <c r="F28" s="907"/>
      <c r="G28" s="907"/>
      <c r="H28" s="907"/>
      <c r="I28" s="907"/>
      <c r="J28" s="907"/>
      <c r="K28" s="907"/>
      <c r="L28" s="907"/>
    </row>
    <row r="29" spans="2:12" ht="47.25">
      <c r="B29" s="351" t="s">
        <v>272</v>
      </c>
      <c r="C29" s="351" t="s">
        <v>273</v>
      </c>
      <c r="D29" s="351" t="s">
        <v>274</v>
      </c>
      <c r="E29" s="351" t="s">
        <v>275</v>
      </c>
      <c r="F29" s="351" t="s">
        <v>276</v>
      </c>
      <c r="G29" s="352" t="s">
        <v>277</v>
      </c>
      <c r="H29" s="351" t="s">
        <v>278</v>
      </c>
      <c r="I29" s="351" t="s">
        <v>279</v>
      </c>
      <c r="J29" s="351" t="s">
        <v>280</v>
      </c>
      <c r="K29" s="351" t="s">
        <v>281</v>
      </c>
      <c r="L29" s="353" t="s">
        <v>282</v>
      </c>
    </row>
    <row r="30" spans="2:12" ht="45">
      <c r="B30" s="361">
        <v>1</v>
      </c>
      <c r="C30" s="361" t="s">
        <v>965</v>
      </c>
      <c r="D30" s="593" t="s">
        <v>966</v>
      </c>
      <c r="E30" s="361" t="s">
        <v>967</v>
      </c>
      <c r="F30" s="361" t="s">
        <v>968</v>
      </c>
      <c r="G30" s="594">
        <v>39755</v>
      </c>
      <c r="H30" s="361" t="s">
        <v>969</v>
      </c>
      <c r="I30" s="361"/>
      <c r="J30" s="361" t="s">
        <v>970</v>
      </c>
      <c r="K30" s="361" t="s">
        <v>971</v>
      </c>
      <c r="L30" s="595">
        <v>1</v>
      </c>
    </row>
    <row r="31" spans="2:12" ht="53.25" customHeight="1">
      <c r="B31" s="361">
        <v>2</v>
      </c>
      <c r="C31" s="361" t="s">
        <v>972</v>
      </c>
      <c r="D31" s="593" t="s">
        <v>973</v>
      </c>
      <c r="E31" s="361" t="s">
        <v>974</v>
      </c>
      <c r="F31" s="361" t="s">
        <v>968</v>
      </c>
      <c r="G31" s="594">
        <v>39755</v>
      </c>
      <c r="H31" s="361" t="s">
        <v>969</v>
      </c>
      <c r="I31" s="361"/>
      <c r="J31" s="361" t="s">
        <v>975</v>
      </c>
      <c r="K31" s="361" t="s">
        <v>976</v>
      </c>
      <c r="L31" s="595">
        <v>2</v>
      </c>
    </row>
    <row r="32" spans="2:17" ht="57.75" customHeight="1">
      <c r="B32" s="361">
        <v>3</v>
      </c>
      <c r="C32" s="361" t="s">
        <v>977</v>
      </c>
      <c r="D32" s="593" t="s">
        <v>978</v>
      </c>
      <c r="E32" s="361" t="s">
        <v>974</v>
      </c>
      <c r="F32" s="361" t="s">
        <v>968</v>
      </c>
      <c r="G32" s="594">
        <v>39755</v>
      </c>
      <c r="H32" s="361" t="s">
        <v>969</v>
      </c>
      <c r="I32" s="361"/>
      <c r="J32" s="361" t="s">
        <v>979</v>
      </c>
      <c r="K32" s="361" t="s">
        <v>976</v>
      </c>
      <c r="L32" s="595">
        <v>2</v>
      </c>
      <c r="M32" s="349"/>
      <c r="N32" s="349"/>
      <c r="O32" s="349"/>
      <c r="P32" s="349"/>
      <c r="Q32" s="349"/>
    </row>
    <row r="33" spans="2:17" ht="26.25" customHeight="1">
      <c r="B33" s="361">
        <v>4</v>
      </c>
      <c r="C33" s="361" t="s">
        <v>980</v>
      </c>
      <c r="D33" s="593" t="s">
        <v>981</v>
      </c>
      <c r="E33" s="361" t="s">
        <v>982</v>
      </c>
      <c r="F33" s="361" t="s">
        <v>983</v>
      </c>
      <c r="G33" s="596">
        <v>39692</v>
      </c>
      <c r="H33" s="361" t="s">
        <v>969</v>
      </c>
      <c r="I33" s="361"/>
      <c r="J33" s="361" t="s">
        <v>984</v>
      </c>
      <c r="K33" s="361" t="s">
        <v>976</v>
      </c>
      <c r="L33" s="595">
        <v>2</v>
      </c>
      <c r="M33" s="349"/>
      <c r="N33" s="349"/>
      <c r="O33" s="349"/>
      <c r="P33" s="349"/>
      <c r="Q33" s="349"/>
    </row>
    <row r="34" spans="2:17" ht="14.25" customHeight="1">
      <c r="B34" s="70"/>
      <c r="C34" s="70"/>
      <c r="D34" s="70"/>
      <c r="E34" s="70"/>
      <c r="F34" s="70"/>
      <c r="G34" s="42"/>
      <c r="H34" s="70"/>
      <c r="I34" s="70"/>
      <c r="J34" s="70"/>
      <c r="K34" s="70"/>
      <c r="M34" s="349"/>
      <c r="N34" s="349"/>
      <c r="O34" s="349"/>
      <c r="P34" s="349"/>
      <c r="Q34" s="349"/>
    </row>
    <row r="35" spans="2:12" s="350" customFormat="1" ht="19.5" customHeight="1">
      <c r="B35" s="904"/>
      <c r="C35" s="904"/>
      <c r="D35" s="904"/>
      <c r="E35" s="904"/>
      <c r="F35" s="904"/>
      <c r="G35" s="904"/>
      <c r="H35" s="904"/>
      <c r="I35" s="904"/>
      <c r="J35" s="904"/>
      <c r="K35" s="904"/>
      <c r="L35"/>
    </row>
    <row r="36" spans="2:12" ht="15.75">
      <c r="B36" s="901" t="s">
        <v>286</v>
      </c>
      <c r="C36" s="902"/>
      <c r="D36" s="902"/>
      <c r="E36" s="902"/>
      <c r="F36" s="902"/>
      <c r="G36" s="902"/>
      <c r="H36" s="902"/>
      <c r="I36" s="902"/>
      <c r="J36" s="902"/>
      <c r="K36" s="902"/>
      <c r="L36" s="903"/>
    </row>
    <row r="37" spans="2:12" ht="47.25">
      <c r="B37" s="351" t="s">
        <v>272</v>
      </c>
      <c r="C37" s="351" t="s">
        <v>273</v>
      </c>
      <c r="D37" s="351" t="s">
        <v>274</v>
      </c>
      <c r="E37" s="351" t="s">
        <v>275</v>
      </c>
      <c r="F37" s="351" t="s">
        <v>276</v>
      </c>
      <c r="G37" s="352" t="s">
        <v>277</v>
      </c>
      <c r="H37" s="351" t="s">
        <v>278</v>
      </c>
      <c r="I37" s="351" t="s">
        <v>279</v>
      </c>
      <c r="J37" s="351" t="s">
        <v>280</v>
      </c>
      <c r="K37" s="351" t="s">
        <v>281</v>
      </c>
      <c r="L37" s="353" t="s">
        <v>283</v>
      </c>
    </row>
    <row r="38" spans="2:12" ht="31.5" customHeight="1">
      <c r="B38" s="361">
        <v>1</v>
      </c>
      <c r="C38" s="361" t="s">
        <v>985</v>
      </c>
      <c r="D38" s="593" t="s">
        <v>986</v>
      </c>
      <c r="E38" s="361" t="s">
        <v>982</v>
      </c>
      <c r="F38" s="361" t="s">
        <v>968</v>
      </c>
      <c r="G38" s="598" t="s">
        <v>987</v>
      </c>
      <c r="H38" s="361" t="s">
        <v>969</v>
      </c>
      <c r="I38" s="361"/>
      <c r="J38" s="361" t="s">
        <v>970</v>
      </c>
      <c r="K38" s="361" t="s">
        <v>976</v>
      </c>
      <c r="L38" s="595">
        <v>0</v>
      </c>
    </row>
    <row r="39" spans="2:12" ht="30">
      <c r="B39" s="361">
        <v>2</v>
      </c>
      <c r="C39" s="361" t="s">
        <v>988</v>
      </c>
      <c r="D39" s="593" t="s">
        <v>989</v>
      </c>
      <c r="E39" s="361" t="s">
        <v>982</v>
      </c>
      <c r="F39" s="361" t="s">
        <v>990</v>
      </c>
      <c r="G39" s="361" t="s">
        <v>991</v>
      </c>
      <c r="H39" s="361" t="s">
        <v>992</v>
      </c>
      <c r="I39" s="361"/>
      <c r="J39" s="361" t="s">
        <v>993</v>
      </c>
      <c r="K39" s="361" t="s">
        <v>976</v>
      </c>
      <c r="L39" s="595">
        <v>8</v>
      </c>
    </row>
    <row r="40" spans="2:17" ht="30" customHeight="1">
      <c r="B40" s="361">
        <v>3</v>
      </c>
      <c r="C40" s="361" t="s">
        <v>994</v>
      </c>
      <c r="D40" s="361" t="s">
        <v>995</v>
      </c>
      <c r="E40" s="361" t="s">
        <v>982</v>
      </c>
      <c r="F40" s="361" t="s">
        <v>996</v>
      </c>
      <c r="G40" s="596">
        <v>39934</v>
      </c>
      <c r="H40" s="361" t="s">
        <v>997</v>
      </c>
      <c r="I40" s="361"/>
      <c r="J40" s="361" t="s">
        <v>998</v>
      </c>
      <c r="K40" s="361" t="s">
        <v>976</v>
      </c>
      <c r="L40" s="595">
        <v>0</v>
      </c>
      <c r="M40" s="349"/>
      <c r="N40" s="349"/>
      <c r="O40" s="349"/>
      <c r="P40" s="349"/>
      <c r="Q40" s="349"/>
    </row>
    <row r="41" spans="2:17" ht="22.5" customHeight="1">
      <c r="B41" s="70"/>
      <c r="C41" s="70"/>
      <c r="D41" s="70"/>
      <c r="E41" s="70"/>
      <c r="F41" s="70"/>
      <c r="G41" s="42"/>
      <c r="H41" s="70"/>
      <c r="I41" s="70"/>
      <c r="J41" s="70"/>
      <c r="K41" s="70"/>
      <c r="M41" s="349"/>
      <c r="N41" s="349"/>
      <c r="O41" s="349"/>
      <c r="P41" s="349"/>
      <c r="Q41" s="349"/>
    </row>
    <row r="42" spans="2:12" s="350" customFormat="1" ht="15.75" customHeight="1">
      <c r="B42" s="900"/>
      <c r="C42" s="900"/>
      <c r="D42" s="900"/>
      <c r="E42" s="900"/>
      <c r="F42" s="900"/>
      <c r="G42" s="900"/>
      <c r="H42" s="900"/>
      <c r="I42" s="900"/>
      <c r="J42" s="900"/>
      <c r="K42" s="900"/>
      <c r="L42"/>
    </row>
    <row r="43" spans="2:12" ht="15.75">
      <c r="B43" s="901" t="s">
        <v>287</v>
      </c>
      <c r="C43" s="902"/>
      <c r="D43" s="902"/>
      <c r="E43" s="902"/>
      <c r="F43" s="902"/>
      <c r="G43" s="902"/>
      <c r="H43" s="902"/>
      <c r="I43" s="902"/>
      <c r="J43" s="902"/>
      <c r="K43" s="902"/>
      <c r="L43" s="903"/>
    </row>
    <row r="44" spans="2:12" ht="47.25">
      <c r="B44" s="351" t="s">
        <v>272</v>
      </c>
      <c r="C44" s="351" t="s">
        <v>273</v>
      </c>
      <c r="D44" s="351" t="s">
        <v>285</v>
      </c>
      <c r="E44" s="351" t="s">
        <v>275</v>
      </c>
      <c r="F44" s="351" t="s">
        <v>276</v>
      </c>
      <c r="G44" s="352" t="s">
        <v>277</v>
      </c>
      <c r="H44" s="351" t="s">
        <v>278</v>
      </c>
      <c r="I44" s="351" t="s">
        <v>279</v>
      </c>
      <c r="J44" s="351" t="s">
        <v>280</v>
      </c>
      <c r="K44" s="351" t="s">
        <v>281</v>
      </c>
      <c r="L44" s="353" t="s">
        <v>283</v>
      </c>
    </row>
    <row r="45" spans="2:12" ht="15.75">
      <c r="B45" s="68"/>
      <c r="C45" s="68"/>
      <c r="D45" s="69"/>
      <c r="E45" s="68"/>
      <c r="F45" s="698"/>
      <c r="G45" s="699"/>
      <c r="H45" s="68"/>
      <c r="I45" s="68"/>
      <c r="J45" s="68"/>
      <c r="K45" s="68"/>
      <c r="L45" s="327"/>
    </row>
    <row r="46" spans="2:12" ht="15.75">
      <c r="B46" s="68"/>
      <c r="C46" s="68"/>
      <c r="D46" s="68"/>
      <c r="E46" s="68"/>
      <c r="F46" s="68"/>
      <c r="G46" s="355"/>
      <c r="H46" s="68"/>
      <c r="I46" s="68"/>
      <c r="J46" s="68"/>
      <c r="K46" s="68"/>
      <c r="L46" s="327"/>
    </row>
    <row r="47" spans="2:17" ht="16.5" customHeight="1">
      <c r="B47" s="70"/>
      <c r="C47" s="70"/>
      <c r="D47" s="70"/>
      <c r="E47" s="70"/>
      <c r="F47" s="70"/>
      <c r="G47" s="42"/>
      <c r="H47" s="70"/>
      <c r="I47" s="70"/>
      <c r="J47" s="70"/>
      <c r="K47" s="70"/>
      <c r="M47" s="349"/>
      <c r="N47" s="349"/>
      <c r="O47" s="349"/>
      <c r="P47" s="349"/>
      <c r="Q47" s="349"/>
    </row>
    <row r="48" spans="2:12" s="350" customFormat="1" ht="15" customHeight="1">
      <c r="B48" s="900"/>
      <c r="C48" s="900"/>
      <c r="D48" s="900"/>
      <c r="E48" s="900"/>
      <c r="F48" s="900"/>
      <c r="G48" s="900"/>
      <c r="H48" s="900"/>
      <c r="I48" s="900"/>
      <c r="J48" s="900"/>
      <c r="K48" s="900"/>
      <c r="L48"/>
    </row>
    <row r="49" spans="2:12" ht="15.75">
      <c r="B49" s="901" t="s">
        <v>961</v>
      </c>
      <c r="C49" s="902"/>
      <c r="D49" s="902"/>
      <c r="E49" s="902"/>
      <c r="F49" s="902"/>
      <c r="G49" s="902"/>
      <c r="H49" s="902"/>
      <c r="I49" s="902"/>
      <c r="J49" s="902"/>
      <c r="K49" s="902"/>
      <c r="L49" s="903"/>
    </row>
    <row r="50" spans="2:12" ht="47.25">
      <c r="B50" s="351" t="s">
        <v>272</v>
      </c>
      <c r="C50" s="351" t="s">
        <v>273</v>
      </c>
      <c r="D50" s="351" t="s">
        <v>274</v>
      </c>
      <c r="E50" s="351" t="s">
        <v>275</v>
      </c>
      <c r="F50" s="351" t="s">
        <v>276</v>
      </c>
      <c r="G50" s="352" t="s">
        <v>277</v>
      </c>
      <c r="H50" s="351" t="s">
        <v>278</v>
      </c>
      <c r="I50" s="351" t="s">
        <v>279</v>
      </c>
      <c r="J50" s="351" t="s">
        <v>280</v>
      </c>
      <c r="K50" s="351" t="s">
        <v>281</v>
      </c>
      <c r="L50" s="353" t="s">
        <v>283</v>
      </c>
    </row>
    <row r="51" spans="2:12" ht="15.75">
      <c r="B51" s="68">
        <v>1</v>
      </c>
      <c r="C51" s="68"/>
      <c r="D51" s="69"/>
      <c r="E51" s="69"/>
      <c r="F51" s="68"/>
      <c r="G51" s="354"/>
      <c r="H51" s="68"/>
      <c r="I51" s="68"/>
      <c r="J51" s="68"/>
      <c r="K51" s="68"/>
      <c r="L51" s="327"/>
    </row>
    <row r="52" spans="2:12" ht="15.75">
      <c r="B52" s="68"/>
      <c r="C52" s="68"/>
      <c r="D52" s="68"/>
      <c r="E52" s="68"/>
      <c r="F52" s="68"/>
      <c r="G52" s="355"/>
      <c r="H52" s="68"/>
      <c r="I52" s="68"/>
      <c r="J52" s="68"/>
      <c r="K52" s="68"/>
      <c r="L52" s="327"/>
    </row>
    <row r="53" spans="2:17" ht="12.75" customHeight="1">
      <c r="B53" s="70"/>
      <c r="C53" s="70"/>
      <c r="D53" s="70"/>
      <c r="E53" s="70"/>
      <c r="F53" s="70"/>
      <c r="G53" s="42"/>
      <c r="H53" s="70"/>
      <c r="I53" s="70"/>
      <c r="J53" s="70"/>
      <c r="K53" s="70"/>
      <c r="M53" s="349"/>
      <c r="N53" s="349"/>
      <c r="O53" s="349"/>
      <c r="P53" s="349"/>
      <c r="Q53" s="349"/>
    </row>
    <row r="54" spans="2:12" s="350" customFormat="1" ht="12.75" customHeight="1">
      <c r="B54" s="900"/>
      <c r="C54" s="900"/>
      <c r="D54" s="900"/>
      <c r="E54" s="900"/>
      <c r="F54" s="900"/>
      <c r="G54" s="900"/>
      <c r="H54" s="900"/>
      <c r="I54" s="900"/>
      <c r="J54" s="900"/>
      <c r="K54" s="900"/>
      <c r="L54"/>
    </row>
    <row r="55" spans="2:12" ht="15.75">
      <c r="B55" s="901" t="s">
        <v>964</v>
      </c>
      <c r="C55" s="902"/>
      <c r="D55" s="902"/>
      <c r="E55" s="902"/>
      <c r="F55" s="902"/>
      <c r="G55" s="902"/>
      <c r="H55" s="902"/>
      <c r="I55" s="902"/>
      <c r="J55" s="902"/>
      <c r="K55" s="902"/>
      <c r="L55" s="903"/>
    </row>
    <row r="56" spans="2:12" ht="47.25">
      <c r="B56" s="351" t="s">
        <v>272</v>
      </c>
      <c r="C56" s="351" t="s">
        <v>273</v>
      </c>
      <c r="D56" s="351" t="s">
        <v>274</v>
      </c>
      <c r="E56" s="351" t="s">
        <v>275</v>
      </c>
      <c r="F56" s="351" t="s">
        <v>276</v>
      </c>
      <c r="G56" s="352" t="s">
        <v>277</v>
      </c>
      <c r="H56" s="351" t="s">
        <v>278</v>
      </c>
      <c r="I56" s="351" t="s">
        <v>279</v>
      </c>
      <c r="J56" s="351" t="s">
        <v>280</v>
      </c>
      <c r="K56" s="351" t="s">
        <v>281</v>
      </c>
      <c r="L56" s="353" t="s">
        <v>283</v>
      </c>
    </row>
    <row r="57" spans="2:12" ht="24" customHeight="1">
      <c r="B57" s="69">
        <v>1</v>
      </c>
      <c r="C57" s="69" t="s">
        <v>999</v>
      </c>
      <c r="D57" s="69">
        <v>104825</v>
      </c>
      <c r="E57" s="69" t="s">
        <v>982</v>
      </c>
      <c r="F57" s="361" t="s">
        <v>968</v>
      </c>
      <c r="G57" s="599">
        <v>41004</v>
      </c>
      <c r="H57" s="361" t="s">
        <v>969</v>
      </c>
      <c r="I57" s="68"/>
      <c r="J57" s="69" t="s">
        <v>1000</v>
      </c>
      <c r="K57" s="361" t="s">
        <v>976</v>
      </c>
      <c r="L57" s="600">
        <v>3</v>
      </c>
    </row>
    <row r="58" spans="2:12" s="348" customFormat="1" ht="15.75">
      <c r="B58" s="69">
        <v>2</v>
      </c>
      <c r="C58" s="69" t="s">
        <v>2531</v>
      </c>
      <c r="D58" s="593"/>
      <c r="E58" s="69"/>
      <c r="F58" s="361"/>
      <c r="G58" s="354"/>
      <c r="H58" s="361"/>
      <c r="I58" s="68"/>
      <c r="J58" s="68"/>
      <c r="K58" s="361"/>
      <c r="L58" s="327"/>
    </row>
    <row r="59" spans="2:12" s="348" customFormat="1" ht="16.5" customHeight="1">
      <c r="B59"/>
      <c r="C59"/>
      <c r="D59"/>
      <c r="E59"/>
      <c r="F59"/>
      <c r="G59"/>
      <c r="H59"/>
      <c r="I59"/>
      <c r="J59"/>
      <c r="K59"/>
      <c r="L59"/>
    </row>
    <row r="60" spans="2:3" s="348" customFormat="1" ht="16.5" customHeight="1">
      <c r="B60" s="889" t="s">
        <v>288</v>
      </c>
      <c r="C60" s="889"/>
    </row>
    <row r="61" spans="2:7" s="348" customFormat="1" ht="16.5" customHeight="1">
      <c r="B61" s="889" t="s">
        <v>289</v>
      </c>
      <c r="C61" s="889"/>
      <c r="D61" s="889"/>
      <c r="E61" s="889"/>
      <c r="F61" s="889"/>
      <c r="G61" s="889"/>
    </row>
    <row r="62" spans="2:7" s="348" customFormat="1" ht="16.5" customHeight="1">
      <c r="B62" s="889" t="s">
        <v>290</v>
      </c>
      <c r="C62" s="889"/>
      <c r="D62" s="889"/>
      <c r="E62" s="889"/>
      <c r="F62" s="889"/>
      <c r="G62" s="889"/>
    </row>
    <row r="63" spans="2:7" s="348" customFormat="1" ht="16.5" customHeight="1">
      <c r="B63" s="889" t="s">
        <v>291</v>
      </c>
      <c r="C63" s="889"/>
      <c r="D63" s="889"/>
      <c r="E63" s="889"/>
      <c r="F63" s="889"/>
      <c r="G63" s="889"/>
    </row>
    <row r="64" spans="2:9" s="348" customFormat="1" ht="16.5" customHeight="1">
      <c r="B64" s="889" t="s">
        <v>292</v>
      </c>
      <c r="C64" s="889"/>
      <c r="D64" s="889"/>
      <c r="E64" s="889"/>
      <c r="F64" s="889"/>
      <c r="G64" s="889"/>
      <c r="H64" s="889"/>
      <c r="I64" s="889"/>
    </row>
    <row r="65" spans="2:8" s="348" customFormat="1" ht="16.5" customHeight="1">
      <c r="B65" s="889" t="s">
        <v>293</v>
      </c>
      <c r="C65" s="889"/>
      <c r="D65" s="889"/>
      <c r="E65" s="889"/>
      <c r="F65" s="889"/>
      <c r="G65" s="889"/>
      <c r="H65" s="889"/>
    </row>
    <row r="66" spans="2:8" s="2" customFormat="1" ht="16.5" customHeight="1">
      <c r="B66" s="347"/>
      <c r="C66" s="347" t="s">
        <v>294</v>
      </c>
      <c r="D66" s="347"/>
      <c r="E66" s="347"/>
      <c r="F66" s="347"/>
      <c r="G66" s="347"/>
      <c r="H66" s="347"/>
    </row>
    <row r="67" spans="2:8" s="2" customFormat="1" ht="16.5" customHeight="1">
      <c r="B67" s="347"/>
      <c r="C67" s="347"/>
      <c r="D67" s="347"/>
      <c r="E67" s="347"/>
      <c r="F67" s="347"/>
      <c r="G67" s="347"/>
      <c r="H67" s="347"/>
    </row>
    <row r="68" spans="2:9" s="2" customFormat="1" ht="19.5" customHeight="1">
      <c r="B68" s="890" t="s">
        <v>295</v>
      </c>
      <c r="C68" s="890"/>
      <c r="D68" s="890"/>
      <c r="E68" s="890"/>
      <c r="F68" s="890"/>
      <c r="G68" s="890"/>
      <c r="H68" s="890"/>
      <c r="I68" s="890"/>
    </row>
    <row r="69" spans="2:9" s="2" customFormat="1" ht="19.5" customHeight="1">
      <c r="B69" s="343"/>
      <c r="C69" s="343"/>
      <c r="D69" s="343"/>
      <c r="E69" s="343"/>
      <c r="F69" s="343"/>
      <c r="G69" s="343"/>
      <c r="H69" s="343"/>
      <c r="I69" s="343"/>
    </row>
    <row r="70" spans="2:9" s="2" customFormat="1" ht="19.5" customHeight="1">
      <c r="B70" s="898" t="s">
        <v>268</v>
      </c>
      <c r="C70" s="898"/>
      <c r="D70" s="898"/>
      <c r="E70" s="898"/>
      <c r="F70" s="343"/>
      <c r="G70" s="343"/>
      <c r="H70" s="343"/>
      <c r="I70" s="343"/>
    </row>
    <row r="71" spans="2:9" s="2" customFormat="1" ht="19.5" customHeight="1">
      <c r="B71" s="889" t="s">
        <v>296</v>
      </c>
      <c r="C71" s="889"/>
      <c r="D71" s="889"/>
      <c r="E71" s="889"/>
      <c r="F71" s="343"/>
      <c r="G71" s="343"/>
      <c r="H71" s="343"/>
      <c r="I71" s="343"/>
    </row>
    <row r="72" spans="2:8" s="2" customFormat="1" ht="15" customHeight="1">
      <c r="B72" s="347"/>
      <c r="C72" s="347"/>
      <c r="D72" s="347"/>
      <c r="E72" s="347"/>
      <c r="F72" s="347"/>
      <c r="G72" s="347"/>
      <c r="H72" s="347"/>
    </row>
    <row r="73" spans="2:10" s="350" customFormat="1" ht="49.5" customHeight="1">
      <c r="B73" s="353" t="s">
        <v>272</v>
      </c>
      <c r="C73" s="353" t="s">
        <v>273</v>
      </c>
      <c r="D73" s="353" t="s">
        <v>275</v>
      </c>
      <c r="E73" s="353" t="s">
        <v>276</v>
      </c>
      <c r="F73" s="353" t="s">
        <v>277</v>
      </c>
      <c r="G73" s="353" t="s">
        <v>278</v>
      </c>
      <c r="H73" s="353" t="s">
        <v>279</v>
      </c>
      <c r="I73" s="353" t="s">
        <v>280</v>
      </c>
      <c r="J73" s="353" t="s">
        <v>297</v>
      </c>
    </row>
    <row r="74" spans="2:10" ht="45">
      <c r="B74" s="361">
        <v>1</v>
      </c>
      <c r="C74" s="361" t="s">
        <v>1001</v>
      </c>
      <c r="D74" s="361" t="s">
        <v>982</v>
      </c>
      <c r="E74" s="361" t="s">
        <v>1002</v>
      </c>
      <c r="F74" s="597" t="s">
        <v>1003</v>
      </c>
      <c r="G74" s="361" t="s">
        <v>969</v>
      </c>
      <c r="H74" s="361" t="s">
        <v>1004</v>
      </c>
      <c r="I74" s="361" t="s">
        <v>1005</v>
      </c>
      <c r="J74" s="361" t="s">
        <v>1006</v>
      </c>
    </row>
    <row r="75" spans="2:10" ht="45">
      <c r="B75" s="361">
        <v>2</v>
      </c>
      <c r="C75" s="361" t="s">
        <v>1007</v>
      </c>
      <c r="D75" s="361" t="s">
        <v>982</v>
      </c>
      <c r="E75" s="361" t="s">
        <v>1008</v>
      </c>
      <c r="F75" s="597" t="s">
        <v>1003</v>
      </c>
      <c r="G75" s="361" t="s">
        <v>969</v>
      </c>
      <c r="H75" s="361" t="s">
        <v>1004</v>
      </c>
      <c r="I75" s="361" t="s">
        <v>1009</v>
      </c>
      <c r="J75" s="361" t="s">
        <v>1010</v>
      </c>
    </row>
    <row r="76" spans="2:10" ht="45">
      <c r="B76" s="361">
        <v>3</v>
      </c>
      <c r="C76" s="361" t="s">
        <v>1011</v>
      </c>
      <c r="D76" s="361" t="s">
        <v>982</v>
      </c>
      <c r="E76" s="361" t="s">
        <v>1012</v>
      </c>
      <c r="F76" s="597" t="s">
        <v>1003</v>
      </c>
      <c r="G76" s="361" t="s">
        <v>969</v>
      </c>
      <c r="H76" s="361" t="s">
        <v>1004</v>
      </c>
      <c r="I76" s="361" t="s">
        <v>1013</v>
      </c>
      <c r="J76" s="361" t="s">
        <v>1010</v>
      </c>
    </row>
    <row r="77" spans="2:10" ht="45">
      <c r="B77" s="361">
        <v>4</v>
      </c>
      <c r="C77" s="361" t="s">
        <v>1014</v>
      </c>
      <c r="D77" s="361" t="s">
        <v>982</v>
      </c>
      <c r="E77" s="361" t="s">
        <v>1015</v>
      </c>
      <c r="F77" s="597" t="s">
        <v>1003</v>
      </c>
      <c r="G77" s="361" t="s">
        <v>969</v>
      </c>
      <c r="H77" s="361" t="s">
        <v>1004</v>
      </c>
      <c r="I77" s="361" t="s">
        <v>1016</v>
      </c>
      <c r="J77" s="361" t="s">
        <v>1017</v>
      </c>
    </row>
    <row r="78" spans="2:10" ht="45">
      <c r="B78" s="361">
        <v>5</v>
      </c>
      <c r="C78" s="361" t="s">
        <v>1018</v>
      </c>
      <c r="D78" s="361" t="s">
        <v>982</v>
      </c>
      <c r="E78" s="361" t="s">
        <v>1019</v>
      </c>
      <c r="F78" s="597" t="s">
        <v>1003</v>
      </c>
      <c r="G78" s="361" t="s">
        <v>969</v>
      </c>
      <c r="H78" s="361" t="s">
        <v>1004</v>
      </c>
      <c r="I78" s="361" t="s">
        <v>1005</v>
      </c>
      <c r="J78" s="361" t="s">
        <v>1020</v>
      </c>
    </row>
    <row r="79" spans="2:10" ht="60">
      <c r="B79" s="361">
        <v>6</v>
      </c>
      <c r="C79" s="361" t="s">
        <v>1021</v>
      </c>
      <c r="D79" s="361" t="s">
        <v>982</v>
      </c>
      <c r="E79" s="361" t="s">
        <v>1022</v>
      </c>
      <c r="F79" s="597" t="s">
        <v>1003</v>
      </c>
      <c r="G79" s="361" t="s">
        <v>969</v>
      </c>
      <c r="H79" s="361" t="s">
        <v>1004</v>
      </c>
      <c r="I79" s="361" t="s">
        <v>970</v>
      </c>
      <c r="J79" s="361" t="s">
        <v>1020</v>
      </c>
    </row>
    <row r="80" spans="2:10" ht="30">
      <c r="B80" s="361">
        <v>7</v>
      </c>
      <c r="C80" s="601" t="s">
        <v>1023</v>
      </c>
      <c r="D80" s="361" t="s">
        <v>982</v>
      </c>
      <c r="E80" s="361" t="s">
        <v>1024</v>
      </c>
      <c r="F80" s="597" t="s">
        <v>1003</v>
      </c>
      <c r="G80" s="361" t="s">
        <v>969</v>
      </c>
      <c r="H80" s="361" t="s">
        <v>1004</v>
      </c>
      <c r="I80" s="361" t="s">
        <v>1025</v>
      </c>
      <c r="J80" s="361" t="s">
        <v>1026</v>
      </c>
    </row>
    <row r="81" spans="2:10" ht="45">
      <c r="B81" s="361">
        <v>8</v>
      </c>
      <c r="C81" s="361" t="s">
        <v>1027</v>
      </c>
      <c r="D81" s="361" t="s">
        <v>982</v>
      </c>
      <c r="E81" s="361" t="s">
        <v>1028</v>
      </c>
      <c r="F81" s="597" t="s">
        <v>1003</v>
      </c>
      <c r="G81" s="361" t="s">
        <v>969</v>
      </c>
      <c r="H81" s="361" t="s">
        <v>1004</v>
      </c>
      <c r="I81" s="361" t="s">
        <v>1029</v>
      </c>
      <c r="J81" s="361" t="s">
        <v>1030</v>
      </c>
    </row>
    <row r="82" spans="2:10" ht="45">
      <c r="B82" s="361">
        <v>9</v>
      </c>
      <c r="C82" s="361" t="s">
        <v>1031</v>
      </c>
      <c r="D82" s="361" t="s">
        <v>982</v>
      </c>
      <c r="E82" s="361" t="s">
        <v>1032</v>
      </c>
      <c r="F82" s="597" t="s">
        <v>1003</v>
      </c>
      <c r="G82" s="361" t="s">
        <v>969</v>
      </c>
      <c r="H82" s="361" t="s">
        <v>1004</v>
      </c>
      <c r="I82" s="361" t="s">
        <v>975</v>
      </c>
      <c r="J82" s="361" t="s">
        <v>1017</v>
      </c>
    </row>
    <row r="83" spans="2:10" ht="45">
      <c r="B83" s="361">
        <v>10</v>
      </c>
      <c r="C83" s="361" t="s">
        <v>1033</v>
      </c>
      <c r="D83" s="361" t="s">
        <v>982</v>
      </c>
      <c r="E83" s="361" t="s">
        <v>1034</v>
      </c>
      <c r="F83" s="597" t="s">
        <v>1003</v>
      </c>
      <c r="G83" s="361" t="s">
        <v>1035</v>
      </c>
      <c r="H83" s="361" t="s">
        <v>1004</v>
      </c>
      <c r="I83" s="361" t="s">
        <v>1036</v>
      </c>
      <c r="J83" s="361" t="s">
        <v>1010</v>
      </c>
    </row>
    <row r="84" spans="2:10" ht="15.75">
      <c r="B84" s="70"/>
      <c r="C84" s="70"/>
      <c r="D84" s="70"/>
      <c r="E84" s="70"/>
      <c r="F84" s="42"/>
      <c r="G84" s="70"/>
      <c r="H84" s="70"/>
      <c r="I84" s="70"/>
      <c r="J84" s="70"/>
    </row>
    <row r="85" spans="2:10" ht="15.75">
      <c r="B85" s="70"/>
      <c r="C85" s="70"/>
      <c r="D85" s="70"/>
      <c r="E85" s="70"/>
      <c r="F85" s="42"/>
      <c r="G85" s="70"/>
      <c r="H85" s="70"/>
      <c r="I85" s="70"/>
      <c r="J85" s="70"/>
    </row>
    <row r="86" spans="2:8" s="2" customFormat="1" ht="16.5" customHeight="1">
      <c r="B86" s="347"/>
      <c r="C86" s="347"/>
      <c r="D86" s="347"/>
      <c r="E86" s="347"/>
      <c r="F86" s="347"/>
      <c r="G86" s="347"/>
      <c r="H86" s="347"/>
    </row>
    <row r="87" spans="2:7" ht="20.25">
      <c r="B87" s="890" t="s">
        <v>298</v>
      </c>
      <c r="C87" s="890"/>
      <c r="D87" s="890"/>
      <c r="E87" s="890"/>
      <c r="F87" s="890"/>
      <c r="G87" s="890"/>
    </row>
    <row r="88" spans="2:6" ht="15">
      <c r="B88" s="356"/>
      <c r="C88" s="356"/>
      <c r="D88" s="356"/>
      <c r="E88" s="356"/>
      <c r="F88" s="357"/>
    </row>
    <row r="89" spans="2:6" ht="15.75">
      <c r="B89" s="898" t="s">
        <v>268</v>
      </c>
      <c r="C89" s="898"/>
      <c r="D89" s="898"/>
      <c r="E89" s="898"/>
      <c r="F89" s="357"/>
    </row>
    <row r="90" spans="2:5" ht="18" customHeight="1">
      <c r="B90" s="889" t="s">
        <v>296</v>
      </c>
      <c r="C90" s="889"/>
      <c r="D90" s="889"/>
      <c r="E90" s="889"/>
    </row>
    <row r="91" ht="13.5" customHeight="1"/>
    <row r="92" spans="2:12" s="350" customFormat="1" ht="53.25" customHeight="1">
      <c r="B92" s="353" t="s">
        <v>272</v>
      </c>
      <c r="C92" s="353" t="s">
        <v>273</v>
      </c>
      <c r="D92" s="353" t="s">
        <v>299</v>
      </c>
      <c r="E92" s="353" t="s">
        <v>278</v>
      </c>
      <c r="F92" s="353" t="s">
        <v>300</v>
      </c>
      <c r="G92" s="353" t="s">
        <v>301</v>
      </c>
      <c r="H92" s="353" t="s">
        <v>302</v>
      </c>
      <c r="I92" s="353" t="s">
        <v>303</v>
      </c>
      <c r="J92" s="353" t="s">
        <v>304</v>
      </c>
      <c r="K92" s="353" t="s">
        <v>305</v>
      </c>
      <c r="L92" s="353" t="s">
        <v>306</v>
      </c>
    </row>
    <row r="93" spans="2:15" ht="30">
      <c r="B93" s="361">
        <v>1</v>
      </c>
      <c r="C93" s="602" t="s">
        <v>1037</v>
      </c>
      <c r="D93" s="593" t="s">
        <v>1038</v>
      </c>
      <c r="E93" s="361" t="s">
        <v>1039</v>
      </c>
      <c r="F93" s="603">
        <v>2010</v>
      </c>
      <c r="G93" s="361">
        <v>2015</v>
      </c>
      <c r="H93" s="361" t="s">
        <v>982</v>
      </c>
      <c r="I93" s="604">
        <v>3.5</v>
      </c>
      <c r="J93" s="361" t="s">
        <v>1040</v>
      </c>
      <c r="K93" s="361" t="s">
        <v>1041</v>
      </c>
      <c r="L93" s="361" t="s">
        <v>1042</v>
      </c>
      <c r="M93" s="359"/>
      <c r="O93" s="24"/>
    </row>
    <row r="94" spans="2:15" ht="15">
      <c r="B94" s="361">
        <v>2</v>
      </c>
      <c r="C94" s="605" t="s">
        <v>1043</v>
      </c>
      <c r="D94" s="593" t="s">
        <v>1044</v>
      </c>
      <c r="E94" s="361" t="s">
        <v>1045</v>
      </c>
      <c r="F94" s="603">
        <v>2011</v>
      </c>
      <c r="G94" s="361">
        <v>2014</v>
      </c>
      <c r="H94" s="361" t="s">
        <v>1046</v>
      </c>
      <c r="I94" s="604">
        <v>2.86</v>
      </c>
      <c r="J94" s="361" t="s">
        <v>1040</v>
      </c>
      <c r="K94" s="361" t="s">
        <v>1041</v>
      </c>
      <c r="L94" s="361" t="s">
        <v>1042</v>
      </c>
      <c r="M94" s="359"/>
      <c r="O94" s="24"/>
    </row>
    <row r="95" spans="2:15" ht="30">
      <c r="B95" s="595">
        <v>3</v>
      </c>
      <c r="C95" s="605" t="s">
        <v>1047</v>
      </c>
      <c r="D95" s="606" t="s">
        <v>1048</v>
      </c>
      <c r="E95" s="595" t="s">
        <v>1039</v>
      </c>
      <c r="F95" s="603">
        <v>2010</v>
      </c>
      <c r="G95" s="595">
        <v>2015</v>
      </c>
      <c r="H95" s="595" t="s">
        <v>982</v>
      </c>
      <c r="I95" s="607">
        <v>3.59</v>
      </c>
      <c r="J95" s="595" t="s">
        <v>1040</v>
      </c>
      <c r="K95" s="595" t="s">
        <v>1041</v>
      </c>
      <c r="L95" s="595" t="s">
        <v>1049</v>
      </c>
      <c r="O95" s="24"/>
    </row>
    <row r="96" spans="2:12" s="25" customFormat="1" ht="30">
      <c r="B96" s="595">
        <v>4</v>
      </c>
      <c r="C96" s="605" t="s">
        <v>1050</v>
      </c>
      <c r="D96" s="606" t="s">
        <v>1051</v>
      </c>
      <c r="E96" s="595" t="s">
        <v>1045</v>
      </c>
      <c r="F96" s="603">
        <v>2011</v>
      </c>
      <c r="G96" s="595">
        <v>2016</v>
      </c>
      <c r="H96" s="595" t="s">
        <v>982</v>
      </c>
      <c r="I96" s="607">
        <v>3.57</v>
      </c>
      <c r="J96" s="595" t="s">
        <v>1040</v>
      </c>
      <c r="K96" s="595" t="s">
        <v>1041</v>
      </c>
      <c r="L96" s="595" t="s">
        <v>1042</v>
      </c>
    </row>
    <row r="97" spans="2:12" s="25" customFormat="1" ht="15">
      <c r="B97" s="595">
        <v>5</v>
      </c>
      <c r="C97" s="605" t="s">
        <v>1052</v>
      </c>
      <c r="D97" s="606" t="s">
        <v>1053</v>
      </c>
      <c r="E97" s="595" t="s">
        <v>1054</v>
      </c>
      <c r="F97" s="603">
        <v>2009</v>
      </c>
      <c r="G97" s="595">
        <v>2014</v>
      </c>
      <c r="H97" s="595" t="s">
        <v>982</v>
      </c>
      <c r="I97" s="607">
        <v>3.7</v>
      </c>
      <c r="J97" s="595" t="s">
        <v>1040</v>
      </c>
      <c r="K97" s="595" t="s">
        <v>1041</v>
      </c>
      <c r="L97" s="595" t="s">
        <v>1042</v>
      </c>
    </row>
    <row r="98" spans="2:12" s="25" customFormat="1" ht="17.25" customHeight="1">
      <c r="B98" s="608">
        <v>6</v>
      </c>
      <c r="C98" s="605" t="s">
        <v>1055</v>
      </c>
      <c r="D98" s="606" t="s">
        <v>1056</v>
      </c>
      <c r="E98" s="595" t="s">
        <v>1039</v>
      </c>
      <c r="F98" s="603">
        <v>2009</v>
      </c>
      <c r="G98" s="595">
        <v>2014</v>
      </c>
      <c r="H98" s="608" t="s">
        <v>982</v>
      </c>
      <c r="I98" s="607">
        <v>3.87</v>
      </c>
      <c r="J98" s="595" t="s">
        <v>1040</v>
      </c>
      <c r="K98" s="595" t="s">
        <v>1041</v>
      </c>
      <c r="L98" s="595" t="s">
        <v>1057</v>
      </c>
    </row>
    <row r="99" spans="2:12" s="25" customFormat="1" ht="17.25" customHeight="1">
      <c r="B99" s="608">
        <v>7</v>
      </c>
      <c r="C99" s="605" t="s">
        <v>1058</v>
      </c>
      <c r="D99" s="606" t="s">
        <v>1059</v>
      </c>
      <c r="E99" s="595" t="s">
        <v>1039</v>
      </c>
      <c r="F99" s="603">
        <v>2009</v>
      </c>
      <c r="G99" s="595">
        <v>2014</v>
      </c>
      <c r="H99" s="608" t="s">
        <v>982</v>
      </c>
      <c r="I99" s="607">
        <v>3.7</v>
      </c>
      <c r="J99" s="595" t="s">
        <v>1040</v>
      </c>
      <c r="K99" s="595" t="s">
        <v>1041</v>
      </c>
      <c r="L99" s="595" t="s">
        <v>1060</v>
      </c>
    </row>
    <row r="100" spans="2:12" s="25" customFormat="1" ht="33" customHeight="1">
      <c r="B100" s="608">
        <v>8</v>
      </c>
      <c r="C100" s="605" t="s">
        <v>1061</v>
      </c>
      <c r="D100" s="606" t="s">
        <v>1062</v>
      </c>
      <c r="E100" s="595" t="s">
        <v>1063</v>
      </c>
      <c r="F100" s="603">
        <v>2009</v>
      </c>
      <c r="G100" s="595">
        <v>2014</v>
      </c>
      <c r="H100" s="608" t="s">
        <v>982</v>
      </c>
      <c r="I100" s="607">
        <v>3.1</v>
      </c>
      <c r="J100" s="595" t="s">
        <v>1040</v>
      </c>
      <c r="K100" s="595" t="s">
        <v>1041</v>
      </c>
      <c r="L100" s="595" t="s">
        <v>1064</v>
      </c>
    </row>
    <row r="101" spans="2:12" s="342" customFormat="1" ht="17.25" customHeight="1">
      <c r="B101" s="608">
        <v>9</v>
      </c>
      <c r="C101" s="605" t="s">
        <v>1065</v>
      </c>
      <c r="D101" s="606" t="s">
        <v>1066</v>
      </c>
      <c r="E101" s="595" t="s">
        <v>1039</v>
      </c>
      <c r="F101" s="603">
        <v>2009</v>
      </c>
      <c r="G101" s="595">
        <v>2014</v>
      </c>
      <c r="H101" s="608" t="s">
        <v>982</v>
      </c>
      <c r="I101" s="607">
        <v>3.3</v>
      </c>
      <c r="J101" s="595" t="s">
        <v>1040</v>
      </c>
      <c r="K101" s="595" t="s">
        <v>1041</v>
      </c>
      <c r="L101" s="595" t="s">
        <v>1067</v>
      </c>
    </row>
    <row r="102" spans="2:12" ht="15">
      <c r="B102" s="608">
        <v>10</v>
      </c>
      <c r="C102" s="605" t="s">
        <v>1068</v>
      </c>
      <c r="D102" s="606" t="s">
        <v>1069</v>
      </c>
      <c r="E102" s="595" t="s">
        <v>1039</v>
      </c>
      <c r="F102" s="603">
        <v>2009</v>
      </c>
      <c r="G102" s="595">
        <v>2014</v>
      </c>
      <c r="H102" s="608" t="s">
        <v>982</v>
      </c>
      <c r="I102" s="607" t="s">
        <v>1070</v>
      </c>
      <c r="J102" s="595" t="s">
        <v>1040</v>
      </c>
      <c r="K102" s="595" t="s">
        <v>1041</v>
      </c>
      <c r="L102" s="595" t="s">
        <v>1042</v>
      </c>
    </row>
    <row r="103" spans="2:12" s="342" customFormat="1" ht="15">
      <c r="B103" s="608">
        <v>11</v>
      </c>
      <c r="C103" s="605" t="s">
        <v>1071</v>
      </c>
      <c r="D103" s="606" t="s">
        <v>1072</v>
      </c>
      <c r="E103" s="595" t="s">
        <v>1045</v>
      </c>
      <c r="F103" s="603">
        <v>2008</v>
      </c>
      <c r="G103" s="595">
        <v>2013</v>
      </c>
      <c r="H103" s="608" t="s">
        <v>982</v>
      </c>
      <c r="I103" s="607" t="s">
        <v>1073</v>
      </c>
      <c r="J103" s="595" t="s">
        <v>1040</v>
      </c>
      <c r="K103" s="595" t="s">
        <v>1041</v>
      </c>
      <c r="L103" s="595" t="s">
        <v>1064</v>
      </c>
    </row>
    <row r="104" spans="2:12" s="342" customFormat="1" ht="15" customHeight="1">
      <c r="B104" s="608">
        <v>12</v>
      </c>
      <c r="C104" s="605" t="s">
        <v>1074</v>
      </c>
      <c r="D104" s="606" t="s">
        <v>1075</v>
      </c>
      <c r="E104" s="595" t="s">
        <v>1039</v>
      </c>
      <c r="F104" s="603">
        <v>2007</v>
      </c>
      <c r="G104" s="595">
        <v>2012</v>
      </c>
      <c r="H104" s="608" t="s">
        <v>982</v>
      </c>
      <c r="I104" s="607" t="s">
        <v>1070</v>
      </c>
      <c r="J104" s="595" t="s">
        <v>1040</v>
      </c>
      <c r="K104" s="595" t="s">
        <v>1041</v>
      </c>
      <c r="L104" s="595" t="s">
        <v>1076</v>
      </c>
    </row>
    <row r="105" spans="2:12" s="347" customFormat="1" ht="15">
      <c r="B105" s="608">
        <v>13</v>
      </c>
      <c r="C105" s="605" t="s">
        <v>1077</v>
      </c>
      <c r="D105" s="606" t="s">
        <v>1078</v>
      </c>
      <c r="E105" s="595" t="s">
        <v>1079</v>
      </c>
      <c r="F105" s="603">
        <v>2005</v>
      </c>
      <c r="G105" s="595">
        <v>2009</v>
      </c>
      <c r="H105" s="608" t="s">
        <v>982</v>
      </c>
      <c r="I105" s="607">
        <v>3.4</v>
      </c>
      <c r="J105" s="595" t="s">
        <v>1040</v>
      </c>
      <c r="K105" s="595" t="s">
        <v>1041</v>
      </c>
      <c r="L105" s="595" t="s">
        <v>1042</v>
      </c>
    </row>
    <row r="106" spans="2:12" s="342" customFormat="1" ht="13.5" customHeight="1">
      <c r="B106" s="608">
        <v>14</v>
      </c>
      <c r="C106" s="605" t="s">
        <v>1080</v>
      </c>
      <c r="D106" s="606" t="s">
        <v>1081</v>
      </c>
      <c r="E106" s="595" t="s">
        <v>1039</v>
      </c>
      <c r="F106" s="603">
        <v>2010</v>
      </c>
      <c r="G106" s="595">
        <v>2015</v>
      </c>
      <c r="H106" s="608" t="s">
        <v>1082</v>
      </c>
      <c r="I106" s="607">
        <v>2.42</v>
      </c>
      <c r="J106" s="595" t="s">
        <v>1040</v>
      </c>
      <c r="K106" s="595" t="s">
        <v>1041</v>
      </c>
      <c r="L106" s="595" t="s">
        <v>1083</v>
      </c>
    </row>
    <row r="107" spans="2:12" ht="36.75" customHeight="1">
      <c r="B107" s="608">
        <v>15</v>
      </c>
      <c r="C107" s="605" t="s">
        <v>1084</v>
      </c>
      <c r="D107" s="606" t="s">
        <v>1085</v>
      </c>
      <c r="E107" s="595" t="s">
        <v>1039</v>
      </c>
      <c r="F107" s="603">
        <v>2010</v>
      </c>
      <c r="G107" s="595">
        <v>2013</v>
      </c>
      <c r="H107" s="608" t="s">
        <v>1082</v>
      </c>
      <c r="I107" s="607">
        <v>2.75</v>
      </c>
      <c r="J107" s="595" t="s">
        <v>1040</v>
      </c>
      <c r="K107" s="595" t="s">
        <v>1041</v>
      </c>
      <c r="L107" s="595" t="s">
        <v>1086</v>
      </c>
    </row>
    <row r="108" spans="2:12" ht="30">
      <c r="B108" s="608">
        <v>16</v>
      </c>
      <c r="C108" s="605" t="s">
        <v>1087</v>
      </c>
      <c r="D108" s="606" t="s">
        <v>1088</v>
      </c>
      <c r="E108" s="595" t="s">
        <v>1039</v>
      </c>
      <c r="F108" s="603">
        <v>2009</v>
      </c>
      <c r="G108" s="595">
        <v>2012</v>
      </c>
      <c r="H108" s="608" t="s">
        <v>1082</v>
      </c>
      <c r="I108" s="607">
        <v>2.66</v>
      </c>
      <c r="J108" s="595" t="s">
        <v>1040</v>
      </c>
      <c r="K108" s="595" t="s">
        <v>1041</v>
      </c>
      <c r="L108" s="595" t="s">
        <v>1057</v>
      </c>
    </row>
    <row r="109" spans="2:12" ht="15">
      <c r="B109" s="608">
        <v>17</v>
      </c>
      <c r="C109" s="605" t="s">
        <v>1089</v>
      </c>
      <c r="D109" s="606" t="s">
        <v>1090</v>
      </c>
      <c r="E109" s="595" t="s">
        <v>1039</v>
      </c>
      <c r="F109" s="603">
        <v>2009</v>
      </c>
      <c r="G109" s="595">
        <v>2012</v>
      </c>
      <c r="H109" s="608" t="s">
        <v>1082</v>
      </c>
      <c r="I109" s="607">
        <v>2.8</v>
      </c>
      <c r="J109" s="595" t="s">
        <v>1040</v>
      </c>
      <c r="K109" s="595" t="s">
        <v>1041</v>
      </c>
      <c r="L109" s="595" t="s">
        <v>1091</v>
      </c>
    </row>
    <row r="110" spans="2:12" ht="15">
      <c r="B110" s="608">
        <v>18</v>
      </c>
      <c r="C110" s="605" t="s">
        <v>1092</v>
      </c>
      <c r="D110" s="606" t="s">
        <v>1093</v>
      </c>
      <c r="E110" s="595" t="s">
        <v>1039</v>
      </c>
      <c r="F110" s="603">
        <v>2009</v>
      </c>
      <c r="G110" s="595">
        <v>2012</v>
      </c>
      <c r="H110" s="608" t="s">
        <v>1082</v>
      </c>
      <c r="I110" s="607">
        <v>3.1</v>
      </c>
      <c r="J110" s="595" t="s">
        <v>1040</v>
      </c>
      <c r="K110" s="595" t="s">
        <v>1041</v>
      </c>
      <c r="L110" s="595" t="s">
        <v>1086</v>
      </c>
    </row>
    <row r="111" spans="2:12" ht="15">
      <c r="B111" s="608">
        <v>19</v>
      </c>
      <c r="C111" s="605" t="s">
        <v>1094</v>
      </c>
      <c r="D111" s="606" t="s">
        <v>1095</v>
      </c>
      <c r="E111" s="595" t="s">
        <v>1039</v>
      </c>
      <c r="F111" s="603">
        <v>2009</v>
      </c>
      <c r="G111" s="595">
        <v>2012</v>
      </c>
      <c r="H111" s="608" t="s">
        <v>1082</v>
      </c>
      <c r="I111" s="607">
        <v>2.65</v>
      </c>
      <c r="J111" s="595" t="s">
        <v>1040</v>
      </c>
      <c r="K111" s="595" t="s">
        <v>1041</v>
      </c>
      <c r="L111" s="595" t="s">
        <v>1042</v>
      </c>
    </row>
    <row r="112" spans="2:12" s="25" customFormat="1" ht="15">
      <c r="B112" s="608">
        <v>20</v>
      </c>
      <c r="C112" s="605" t="s">
        <v>1096</v>
      </c>
      <c r="D112" s="606" t="s">
        <v>1097</v>
      </c>
      <c r="E112" s="595" t="s">
        <v>1039</v>
      </c>
      <c r="F112" s="603">
        <v>2009</v>
      </c>
      <c r="G112" s="595">
        <v>2012</v>
      </c>
      <c r="H112" s="608" t="s">
        <v>1082</v>
      </c>
      <c r="I112" s="607">
        <v>2.6</v>
      </c>
      <c r="J112" s="595" t="s">
        <v>1040</v>
      </c>
      <c r="K112" s="595" t="s">
        <v>1041</v>
      </c>
      <c r="L112" s="595" t="s">
        <v>1086</v>
      </c>
    </row>
    <row r="113" spans="2:12" s="25" customFormat="1" ht="15">
      <c r="B113" s="608">
        <v>21</v>
      </c>
      <c r="C113" s="605" t="s">
        <v>1098</v>
      </c>
      <c r="D113" s="606" t="s">
        <v>1099</v>
      </c>
      <c r="E113" s="595" t="s">
        <v>1039</v>
      </c>
      <c r="F113" s="603">
        <v>2009</v>
      </c>
      <c r="G113" s="595">
        <v>2012</v>
      </c>
      <c r="H113" s="608" t="s">
        <v>1082</v>
      </c>
      <c r="I113" s="607">
        <v>3</v>
      </c>
      <c r="J113" s="595" t="s">
        <v>1040</v>
      </c>
      <c r="K113" s="595" t="s">
        <v>1041</v>
      </c>
      <c r="L113" s="595" t="s">
        <v>1086</v>
      </c>
    </row>
    <row r="114" spans="2:12" ht="19.5" customHeight="1">
      <c r="B114" s="608">
        <v>22</v>
      </c>
      <c r="C114" s="605" t="s">
        <v>1100</v>
      </c>
      <c r="D114" s="606" t="s">
        <v>1101</v>
      </c>
      <c r="E114" s="595" t="s">
        <v>1039</v>
      </c>
      <c r="F114" s="603">
        <v>2009</v>
      </c>
      <c r="G114" s="595">
        <v>2012</v>
      </c>
      <c r="H114" s="608" t="s">
        <v>1082</v>
      </c>
      <c r="I114" s="607">
        <v>3</v>
      </c>
      <c r="J114" s="595" t="s">
        <v>1040</v>
      </c>
      <c r="K114" s="595" t="s">
        <v>1041</v>
      </c>
      <c r="L114" s="595" t="s">
        <v>1042</v>
      </c>
    </row>
    <row r="115" spans="2:12" ht="30">
      <c r="B115" s="608">
        <v>23</v>
      </c>
      <c r="C115" s="605" t="s">
        <v>1102</v>
      </c>
      <c r="D115" s="606" t="s">
        <v>1103</v>
      </c>
      <c r="E115" s="595" t="s">
        <v>1039</v>
      </c>
      <c r="F115" s="603">
        <v>2008</v>
      </c>
      <c r="G115" s="595">
        <v>2011</v>
      </c>
      <c r="H115" s="608" t="s">
        <v>1082</v>
      </c>
      <c r="I115" s="607">
        <v>3.3</v>
      </c>
      <c r="J115" s="595" t="s">
        <v>1040</v>
      </c>
      <c r="K115" s="595" t="s">
        <v>1041</v>
      </c>
      <c r="L115" s="595" t="s">
        <v>1067</v>
      </c>
    </row>
    <row r="116" spans="2:12" ht="15">
      <c r="B116" s="608">
        <v>24</v>
      </c>
      <c r="C116" s="605" t="s">
        <v>1104</v>
      </c>
      <c r="D116" s="606" t="s">
        <v>1105</v>
      </c>
      <c r="E116" s="595" t="s">
        <v>1039</v>
      </c>
      <c r="F116" s="603">
        <v>2008</v>
      </c>
      <c r="G116" s="595">
        <v>2011</v>
      </c>
      <c r="H116" s="608" t="s">
        <v>1082</v>
      </c>
      <c r="I116" s="607" t="s">
        <v>1106</v>
      </c>
      <c r="J116" s="595" t="s">
        <v>1040</v>
      </c>
      <c r="K116" s="595" t="s">
        <v>1041</v>
      </c>
      <c r="L116" s="595" t="s">
        <v>1042</v>
      </c>
    </row>
    <row r="117" spans="2:12" ht="15">
      <c r="B117" s="608">
        <v>25</v>
      </c>
      <c r="C117" s="605" t="s">
        <v>1107</v>
      </c>
      <c r="D117" s="606" t="s">
        <v>1108</v>
      </c>
      <c r="E117" s="595" t="s">
        <v>1039</v>
      </c>
      <c r="F117" s="603">
        <v>2007</v>
      </c>
      <c r="G117" s="595">
        <v>2010</v>
      </c>
      <c r="H117" s="608" t="s">
        <v>1082</v>
      </c>
      <c r="I117" s="607">
        <v>3.6</v>
      </c>
      <c r="J117" s="595" t="s">
        <v>1040</v>
      </c>
      <c r="K117" s="595" t="s">
        <v>1041</v>
      </c>
      <c r="L117" s="595" t="s">
        <v>1109</v>
      </c>
    </row>
    <row r="118" spans="2:12" ht="13.5" customHeight="1">
      <c r="B118" s="608">
        <v>26</v>
      </c>
      <c r="C118" s="605" t="s">
        <v>1110</v>
      </c>
      <c r="D118" s="606" t="s">
        <v>1111</v>
      </c>
      <c r="E118" s="595" t="s">
        <v>1039</v>
      </c>
      <c r="F118" s="603">
        <v>2008</v>
      </c>
      <c r="G118" s="595">
        <v>2011</v>
      </c>
      <c r="H118" s="608" t="s">
        <v>1082</v>
      </c>
      <c r="I118" s="607">
        <v>2.8</v>
      </c>
      <c r="J118" s="595" t="s">
        <v>1040</v>
      </c>
      <c r="K118" s="595" t="s">
        <v>1041</v>
      </c>
      <c r="L118" s="595" t="s">
        <v>1086</v>
      </c>
    </row>
    <row r="119" spans="2:12" ht="15.75" customHeight="1">
      <c r="B119" s="608">
        <v>27</v>
      </c>
      <c r="C119" s="605" t="s">
        <v>1112</v>
      </c>
      <c r="D119" s="606" t="s">
        <v>1113</v>
      </c>
      <c r="E119" s="595" t="s">
        <v>1039</v>
      </c>
      <c r="F119" s="603">
        <v>2007</v>
      </c>
      <c r="G119" s="595">
        <v>2010</v>
      </c>
      <c r="H119" s="608" t="s">
        <v>1082</v>
      </c>
      <c r="I119" s="607">
        <v>2.7</v>
      </c>
      <c r="J119" s="595" t="s">
        <v>1040</v>
      </c>
      <c r="K119" s="595" t="s">
        <v>1041</v>
      </c>
      <c r="L119" s="595" t="s">
        <v>1086</v>
      </c>
    </row>
    <row r="120" spans="2:12" ht="17.25" customHeight="1">
      <c r="B120" s="608">
        <v>29</v>
      </c>
      <c r="C120" s="605" t="s">
        <v>1114</v>
      </c>
      <c r="D120" s="606" t="s">
        <v>1115</v>
      </c>
      <c r="E120" s="595" t="s">
        <v>1039</v>
      </c>
      <c r="F120" s="603">
        <v>2007</v>
      </c>
      <c r="G120" s="595">
        <v>2010</v>
      </c>
      <c r="H120" s="608" t="s">
        <v>1082</v>
      </c>
      <c r="I120" s="607">
        <v>3.1</v>
      </c>
      <c r="J120" s="595" t="s">
        <v>1040</v>
      </c>
      <c r="K120" s="595" t="s">
        <v>1041</v>
      </c>
      <c r="L120" s="595" t="s">
        <v>1086</v>
      </c>
    </row>
    <row r="121" spans="2:14" ht="29.25" customHeight="1">
      <c r="B121" s="608">
        <v>30</v>
      </c>
      <c r="C121" s="605" t="s">
        <v>1116</v>
      </c>
      <c r="D121" s="606" t="s">
        <v>1117</v>
      </c>
      <c r="E121" s="595" t="s">
        <v>1039</v>
      </c>
      <c r="F121" s="603">
        <v>2006</v>
      </c>
      <c r="G121" s="595">
        <v>2009</v>
      </c>
      <c r="H121" s="608" t="s">
        <v>1082</v>
      </c>
      <c r="I121" s="607">
        <v>3</v>
      </c>
      <c r="J121" s="595" t="s">
        <v>1040</v>
      </c>
      <c r="K121" s="595" t="s">
        <v>1041</v>
      </c>
      <c r="L121" s="595" t="s">
        <v>1118</v>
      </c>
      <c r="M121" s="362"/>
      <c r="N121" s="362"/>
    </row>
    <row r="122" spans="2:12" ht="30">
      <c r="B122" s="608">
        <v>31</v>
      </c>
      <c r="C122" s="605" t="s">
        <v>1119</v>
      </c>
      <c r="D122" s="606" t="s">
        <v>1120</v>
      </c>
      <c r="E122" s="595" t="s">
        <v>1039</v>
      </c>
      <c r="F122" s="603">
        <v>2006</v>
      </c>
      <c r="G122" s="595">
        <v>2009</v>
      </c>
      <c r="H122" s="608" t="s">
        <v>1082</v>
      </c>
      <c r="I122" s="607">
        <v>2.6</v>
      </c>
      <c r="J122" s="595" t="s">
        <v>1040</v>
      </c>
      <c r="K122" s="595" t="s">
        <v>1041</v>
      </c>
      <c r="L122" s="595" t="s">
        <v>1086</v>
      </c>
    </row>
    <row r="123" spans="2:12" ht="15">
      <c r="B123" s="608">
        <v>32</v>
      </c>
      <c r="C123" s="605" t="s">
        <v>1121</v>
      </c>
      <c r="D123" s="606" t="s">
        <v>1122</v>
      </c>
      <c r="E123" s="595" t="s">
        <v>1039</v>
      </c>
      <c r="F123" s="603">
        <v>2006</v>
      </c>
      <c r="G123" s="595">
        <v>2009</v>
      </c>
      <c r="H123" s="608" t="s">
        <v>1082</v>
      </c>
      <c r="I123" s="607">
        <v>2.9</v>
      </c>
      <c r="J123" s="595" t="s">
        <v>1040</v>
      </c>
      <c r="K123" s="595" t="s">
        <v>1041</v>
      </c>
      <c r="L123" s="595" t="s">
        <v>1086</v>
      </c>
    </row>
    <row r="124" spans="2:12" ht="15">
      <c r="B124" s="608">
        <v>33</v>
      </c>
      <c r="C124" s="605" t="s">
        <v>1123</v>
      </c>
      <c r="D124" s="606" t="s">
        <v>1124</v>
      </c>
      <c r="E124" s="595" t="s">
        <v>1039</v>
      </c>
      <c r="F124" s="603">
        <v>2006</v>
      </c>
      <c r="G124" s="595">
        <v>2009</v>
      </c>
      <c r="H124" s="608" t="s">
        <v>1082</v>
      </c>
      <c r="I124" s="607">
        <v>3</v>
      </c>
      <c r="J124" s="595" t="s">
        <v>1040</v>
      </c>
      <c r="K124" s="595" t="s">
        <v>1041</v>
      </c>
      <c r="L124" s="595" t="s">
        <v>1067</v>
      </c>
    </row>
    <row r="125" spans="2:12" ht="15">
      <c r="B125" s="608">
        <v>34</v>
      </c>
      <c r="C125" s="605" t="s">
        <v>1125</v>
      </c>
      <c r="D125" s="606" t="s">
        <v>1126</v>
      </c>
      <c r="E125" s="595" t="s">
        <v>1039</v>
      </c>
      <c r="F125" s="603">
        <v>2005</v>
      </c>
      <c r="G125" s="595">
        <v>2008</v>
      </c>
      <c r="H125" s="608" t="s">
        <v>1082</v>
      </c>
      <c r="I125" s="607">
        <v>2.8</v>
      </c>
      <c r="J125" s="595" t="s">
        <v>1040</v>
      </c>
      <c r="K125" s="595" t="s">
        <v>1041</v>
      </c>
      <c r="L125" s="595" t="s">
        <v>1042</v>
      </c>
    </row>
    <row r="126" spans="2:12" s="348" customFormat="1" ht="39.75" customHeight="1">
      <c r="B126" s="608">
        <v>35</v>
      </c>
      <c r="C126" s="605" t="s">
        <v>1127</v>
      </c>
      <c r="D126" s="606" t="s">
        <v>1128</v>
      </c>
      <c r="E126" s="595" t="s">
        <v>1039</v>
      </c>
      <c r="F126" s="603">
        <v>2005</v>
      </c>
      <c r="G126" s="595">
        <v>2007</v>
      </c>
      <c r="H126" s="608" t="s">
        <v>1082</v>
      </c>
      <c r="I126" s="607">
        <v>2.5</v>
      </c>
      <c r="J126" s="595" t="s">
        <v>1040</v>
      </c>
      <c r="K126" s="595" t="s">
        <v>1041</v>
      </c>
      <c r="L126" s="595" t="s">
        <v>1042</v>
      </c>
    </row>
    <row r="127" spans="2:14" ht="17.25" customHeight="1">
      <c r="B127" s="608">
        <v>36</v>
      </c>
      <c r="C127" s="605" t="s">
        <v>1129</v>
      </c>
      <c r="D127" s="606" t="s">
        <v>1130</v>
      </c>
      <c r="E127" s="595" t="s">
        <v>1039</v>
      </c>
      <c r="F127" s="603">
        <v>2005</v>
      </c>
      <c r="G127" s="595">
        <v>2007</v>
      </c>
      <c r="H127" s="608" t="s">
        <v>1082</v>
      </c>
      <c r="I127" s="607">
        <v>3.4</v>
      </c>
      <c r="J127" s="595" t="s">
        <v>1040</v>
      </c>
      <c r="K127" s="595" t="s">
        <v>1041</v>
      </c>
      <c r="L127" s="595" t="s">
        <v>1042</v>
      </c>
      <c r="M127" s="347"/>
      <c r="N127" s="347"/>
    </row>
    <row r="128" spans="2:14" ht="17.25" customHeight="1">
      <c r="B128" s="608">
        <v>37</v>
      </c>
      <c r="C128" s="605" t="s">
        <v>1131</v>
      </c>
      <c r="D128" s="606" t="s">
        <v>1132</v>
      </c>
      <c r="E128" s="595" t="s">
        <v>1039</v>
      </c>
      <c r="F128" s="603">
        <v>2005</v>
      </c>
      <c r="G128" s="595">
        <v>2008</v>
      </c>
      <c r="H128" s="608" t="s">
        <v>1082</v>
      </c>
      <c r="I128" s="607">
        <v>2.6</v>
      </c>
      <c r="J128" s="595" t="s">
        <v>1040</v>
      </c>
      <c r="K128" s="595" t="s">
        <v>1133</v>
      </c>
      <c r="L128" s="595" t="s">
        <v>1042</v>
      </c>
      <c r="M128" s="347"/>
      <c r="N128" s="347"/>
    </row>
    <row r="129" spans="2:14" ht="17.25" customHeight="1">
      <c r="B129" s="608">
        <v>38</v>
      </c>
      <c r="C129" s="605" t="s">
        <v>1134</v>
      </c>
      <c r="D129" s="606" t="s">
        <v>1135</v>
      </c>
      <c r="E129" s="595" t="s">
        <v>1039</v>
      </c>
      <c r="F129" s="603">
        <v>2005</v>
      </c>
      <c r="G129" s="595">
        <v>2008</v>
      </c>
      <c r="H129" s="608" t="s">
        <v>1082</v>
      </c>
      <c r="I129" s="607">
        <v>3.7</v>
      </c>
      <c r="J129" s="595" t="s">
        <v>1040</v>
      </c>
      <c r="K129" s="595" t="s">
        <v>1041</v>
      </c>
      <c r="L129" s="595" t="s">
        <v>1042</v>
      </c>
      <c r="M129" s="347"/>
      <c r="N129" s="347"/>
    </row>
    <row r="130" spans="2:14" ht="15" customHeight="1">
      <c r="B130" s="608">
        <v>39</v>
      </c>
      <c r="C130" s="605" t="s">
        <v>1136</v>
      </c>
      <c r="D130" s="606" t="s">
        <v>1137</v>
      </c>
      <c r="E130" s="595" t="s">
        <v>1039</v>
      </c>
      <c r="F130" s="603">
        <v>2004</v>
      </c>
      <c r="G130" s="595">
        <v>2007</v>
      </c>
      <c r="H130" s="608" t="s">
        <v>1082</v>
      </c>
      <c r="I130" s="607">
        <v>3</v>
      </c>
      <c r="J130" s="595" t="s">
        <v>1040</v>
      </c>
      <c r="K130" s="595" t="s">
        <v>1041</v>
      </c>
      <c r="L130" s="595" t="s">
        <v>1138</v>
      </c>
      <c r="M130" s="347"/>
      <c r="N130" s="347"/>
    </row>
    <row r="131" spans="2:14" ht="15" customHeight="1">
      <c r="B131" s="608">
        <v>40</v>
      </c>
      <c r="C131" s="605" t="s">
        <v>1139</v>
      </c>
      <c r="D131" s="606" t="s">
        <v>1140</v>
      </c>
      <c r="E131" s="595" t="s">
        <v>1039</v>
      </c>
      <c r="F131" s="603">
        <v>2004</v>
      </c>
      <c r="G131" s="595">
        <v>2009</v>
      </c>
      <c r="H131" s="608" t="s">
        <v>1082</v>
      </c>
      <c r="I131" s="607">
        <v>2.7</v>
      </c>
      <c r="J131" s="595" t="s">
        <v>1040</v>
      </c>
      <c r="K131" s="595" t="s">
        <v>1041</v>
      </c>
      <c r="L131" s="595" t="s">
        <v>1138</v>
      </c>
      <c r="M131" s="347"/>
      <c r="N131" s="347"/>
    </row>
    <row r="132" spans="2:14" ht="15" customHeight="1">
      <c r="B132" s="608">
        <v>41</v>
      </c>
      <c r="C132" s="605" t="s">
        <v>1141</v>
      </c>
      <c r="D132" s="606" t="s">
        <v>1142</v>
      </c>
      <c r="E132" s="595" t="s">
        <v>1039</v>
      </c>
      <c r="F132" s="603">
        <v>2004</v>
      </c>
      <c r="G132" s="595">
        <v>2007</v>
      </c>
      <c r="H132" s="608" t="s">
        <v>1082</v>
      </c>
      <c r="I132" s="607">
        <v>2.9</v>
      </c>
      <c r="J132" s="595" t="s">
        <v>1040</v>
      </c>
      <c r="K132" s="595" t="s">
        <v>1041</v>
      </c>
      <c r="L132" s="595" t="s">
        <v>1042</v>
      </c>
      <c r="M132" s="347"/>
      <c r="N132" s="347"/>
    </row>
    <row r="133" spans="2:12" ht="15">
      <c r="B133" s="608">
        <v>42</v>
      </c>
      <c r="C133" s="605" t="s">
        <v>1143</v>
      </c>
      <c r="D133" s="606" t="s">
        <v>1144</v>
      </c>
      <c r="E133" s="595" t="s">
        <v>1039</v>
      </c>
      <c r="F133" s="603">
        <v>2004</v>
      </c>
      <c r="G133" s="595">
        <v>2006</v>
      </c>
      <c r="H133" s="608" t="s">
        <v>1082</v>
      </c>
      <c r="I133" s="607">
        <v>2.8</v>
      </c>
      <c r="J133" s="595" t="s">
        <v>1040</v>
      </c>
      <c r="K133" s="595" t="s">
        <v>1041</v>
      </c>
      <c r="L133" s="595" t="s">
        <v>1042</v>
      </c>
    </row>
    <row r="134" spans="2:12" ht="21" customHeight="1">
      <c r="B134" s="608">
        <v>43</v>
      </c>
      <c r="C134" s="605" t="s">
        <v>1145</v>
      </c>
      <c r="D134" s="606" t="s">
        <v>1146</v>
      </c>
      <c r="E134" s="595" t="s">
        <v>1039</v>
      </c>
      <c r="F134" s="603">
        <v>2006</v>
      </c>
      <c r="G134" s="595">
        <v>2009</v>
      </c>
      <c r="H134" s="595" t="s">
        <v>1046</v>
      </c>
      <c r="I134" s="607">
        <v>3</v>
      </c>
      <c r="J134" s="595" t="s">
        <v>1040</v>
      </c>
      <c r="K134" s="595" t="s">
        <v>1041</v>
      </c>
      <c r="L134" s="595" t="s">
        <v>1147</v>
      </c>
    </row>
    <row r="135" spans="2:12" ht="15">
      <c r="B135" s="608">
        <v>44</v>
      </c>
      <c r="C135" s="605" t="s">
        <v>1148</v>
      </c>
      <c r="D135" s="606" t="s">
        <v>1149</v>
      </c>
      <c r="E135" s="595" t="s">
        <v>1039</v>
      </c>
      <c r="F135" s="603">
        <v>2008</v>
      </c>
      <c r="G135" s="595">
        <v>2010</v>
      </c>
      <c r="H135" s="595" t="s">
        <v>1046</v>
      </c>
      <c r="I135" s="607">
        <v>3.3</v>
      </c>
      <c r="J135" s="595" t="s">
        <v>1040</v>
      </c>
      <c r="K135" s="595" t="s">
        <v>1041</v>
      </c>
      <c r="L135" s="595" t="s">
        <v>1049</v>
      </c>
    </row>
    <row r="136" spans="2:12" ht="16.5" customHeight="1">
      <c r="B136" s="608">
        <v>45</v>
      </c>
      <c r="C136" s="605" t="s">
        <v>1150</v>
      </c>
      <c r="D136" s="606" t="s">
        <v>1151</v>
      </c>
      <c r="E136" s="595" t="s">
        <v>1039</v>
      </c>
      <c r="F136" s="603">
        <v>2005</v>
      </c>
      <c r="G136" s="595">
        <v>2010</v>
      </c>
      <c r="H136" s="595" t="s">
        <v>1046</v>
      </c>
      <c r="I136" s="607">
        <v>3</v>
      </c>
      <c r="J136" s="595" t="s">
        <v>1040</v>
      </c>
      <c r="K136" s="595" t="s">
        <v>1133</v>
      </c>
      <c r="L136" s="595" t="s">
        <v>1083</v>
      </c>
    </row>
    <row r="137" spans="2:12" ht="15.75" customHeight="1">
      <c r="B137" s="608">
        <v>46</v>
      </c>
      <c r="C137" s="605" t="s">
        <v>1152</v>
      </c>
      <c r="D137" s="606" t="s">
        <v>1153</v>
      </c>
      <c r="E137" s="595" t="s">
        <v>1039</v>
      </c>
      <c r="F137" s="603">
        <v>2010</v>
      </c>
      <c r="G137" s="595">
        <v>2013</v>
      </c>
      <c r="H137" s="595" t="s">
        <v>1046</v>
      </c>
      <c r="I137" s="607">
        <v>3.1</v>
      </c>
      <c r="J137" s="595" t="s">
        <v>1040</v>
      </c>
      <c r="K137" s="595" t="s">
        <v>1041</v>
      </c>
      <c r="L137" s="595" t="s">
        <v>1064</v>
      </c>
    </row>
    <row r="138" spans="2:12" ht="15">
      <c r="B138" s="608">
        <v>47</v>
      </c>
      <c r="C138" s="605" t="s">
        <v>1154</v>
      </c>
      <c r="D138" s="606" t="s">
        <v>1155</v>
      </c>
      <c r="E138" s="595" t="s">
        <v>1039</v>
      </c>
      <c r="F138" s="603">
        <v>2008</v>
      </c>
      <c r="G138" s="595">
        <v>2013</v>
      </c>
      <c r="H138" s="595" t="s">
        <v>982</v>
      </c>
      <c r="I138" s="607" t="s">
        <v>1070</v>
      </c>
      <c r="J138" s="595" t="s">
        <v>1040</v>
      </c>
      <c r="K138" s="595" t="s">
        <v>1041</v>
      </c>
      <c r="L138" s="595" t="s">
        <v>1083</v>
      </c>
    </row>
    <row r="139" spans="2:14" ht="15">
      <c r="B139" s="608">
        <v>48</v>
      </c>
      <c r="C139" s="605" t="s">
        <v>1156</v>
      </c>
      <c r="D139" s="606" t="s">
        <v>1157</v>
      </c>
      <c r="E139" s="595" t="s">
        <v>1039</v>
      </c>
      <c r="F139" s="603">
        <v>2007</v>
      </c>
      <c r="G139" s="595">
        <v>2012</v>
      </c>
      <c r="H139" s="595" t="s">
        <v>1046</v>
      </c>
      <c r="I139" s="607">
        <v>2.7</v>
      </c>
      <c r="J139" s="595" t="s">
        <v>1040</v>
      </c>
      <c r="K139" s="595" t="s">
        <v>1158</v>
      </c>
      <c r="L139" s="595" t="s">
        <v>1083</v>
      </c>
      <c r="M139" s="362"/>
      <c r="N139" s="362"/>
    </row>
    <row r="140" spans="2:12" ht="15">
      <c r="B140" s="608">
        <v>49</v>
      </c>
      <c r="C140" s="605" t="s">
        <v>1159</v>
      </c>
      <c r="D140" s="606" t="s">
        <v>1160</v>
      </c>
      <c r="E140" s="595" t="s">
        <v>1039</v>
      </c>
      <c r="F140" s="603">
        <v>2007</v>
      </c>
      <c r="G140" s="595">
        <v>2012</v>
      </c>
      <c r="H140" s="595" t="s">
        <v>1046</v>
      </c>
      <c r="I140" s="607">
        <v>3</v>
      </c>
      <c r="J140" s="595" t="s">
        <v>1040</v>
      </c>
      <c r="K140" s="595" t="s">
        <v>1158</v>
      </c>
      <c r="L140" s="595" t="s">
        <v>1083</v>
      </c>
    </row>
    <row r="141" spans="2:12" ht="30">
      <c r="B141" s="608">
        <v>50</v>
      </c>
      <c r="C141" s="605" t="s">
        <v>1161</v>
      </c>
      <c r="D141" s="606" t="s">
        <v>1162</v>
      </c>
      <c r="E141" s="595" t="s">
        <v>1039</v>
      </c>
      <c r="F141" s="603">
        <v>2007</v>
      </c>
      <c r="G141" s="595">
        <v>2010</v>
      </c>
      <c r="H141" s="595" t="s">
        <v>1046</v>
      </c>
      <c r="I141" s="607">
        <v>2.6</v>
      </c>
      <c r="J141" s="595" t="s">
        <v>1040</v>
      </c>
      <c r="K141" s="595" t="s">
        <v>1041</v>
      </c>
      <c r="L141" s="595" t="s">
        <v>1064</v>
      </c>
    </row>
    <row r="142" spans="2:12" ht="15">
      <c r="B142" s="595">
        <v>51</v>
      </c>
      <c r="C142" s="605" t="s">
        <v>1163</v>
      </c>
      <c r="D142" s="606" t="s">
        <v>1044</v>
      </c>
      <c r="E142" s="595" t="s">
        <v>1164</v>
      </c>
      <c r="F142" s="595">
        <v>2011</v>
      </c>
      <c r="G142" s="595">
        <v>2014</v>
      </c>
      <c r="H142" s="595" t="s">
        <v>1165</v>
      </c>
      <c r="I142" s="607">
        <v>0.6286</v>
      </c>
      <c r="J142" s="595" t="s">
        <v>1040</v>
      </c>
      <c r="K142" s="595" t="s">
        <v>1041</v>
      </c>
      <c r="L142" s="595" t="s">
        <v>1042</v>
      </c>
    </row>
    <row r="143" spans="2:12" ht="30">
      <c r="B143" s="595">
        <v>52</v>
      </c>
      <c r="C143" s="605" t="s">
        <v>1166</v>
      </c>
      <c r="D143" s="606" t="s">
        <v>1051</v>
      </c>
      <c r="E143" s="595" t="s">
        <v>1164</v>
      </c>
      <c r="F143" s="595">
        <v>2011</v>
      </c>
      <c r="G143" s="595">
        <v>2016</v>
      </c>
      <c r="H143" s="595" t="s">
        <v>982</v>
      </c>
      <c r="I143" s="607">
        <v>3.57</v>
      </c>
      <c r="J143" s="595" t="s">
        <v>1040</v>
      </c>
      <c r="K143" s="595" t="s">
        <v>1041</v>
      </c>
      <c r="L143" s="595" t="s">
        <v>1042</v>
      </c>
    </row>
    <row r="144" spans="2:12" ht="30">
      <c r="B144" s="595">
        <v>53</v>
      </c>
      <c r="C144" s="605" t="s">
        <v>1167</v>
      </c>
      <c r="D144" s="606" t="s">
        <v>1168</v>
      </c>
      <c r="E144" s="595" t="s">
        <v>1164</v>
      </c>
      <c r="F144" s="595">
        <v>2011</v>
      </c>
      <c r="G144" s="595">
        <v>2016</v>
      </c>
      <c r="H144" s="595" t="s">
        <v>1873</v>
      </c>
      <c r="I144" s="607">
        <v>3.5</v>
      </c>
      <c r="J144" s="595" t="s">
        <v>1040</v>
      </c>
      <c r="K144" s="595" t="s">
        <v>1041</v>
      </c>
      <c r="L144" s="595" t="s">
        <v>1042</v>
      </c>
    </row>
    <row r="145" spans="2:12" s="694" customFormat="1" ht="30">
      <c r="B145" s="595">
        <v>54</v>
      </c>
      <c r="C145" s="605" t="s">
        <v>1169</v>
      </c>
      <c r="D145" s="606" t="s">
        <v>1170</v>
      </c>
      <c r="E145" s="595" t="s">
        <v>1039</v>
      </c>
      <c r="F145" s="595">
        <v>2011</v>
      </c>
      <c r="G145" s="595">
        <v>2014</v>
      </c>
      <c r="H145" s="595" t="s">
        <v>1171</v>
      </c>
      <c r="I145" s="607">
        <v>2.65</v>
      </c>
      <c r="J145" s="595" t="s">
        <v>1040</v>
      </c>
      <c r="K145" s="595" t="s">
        <v>1041</v>
      </c>
      <c r="L145" s="595" t="s">
        <v>1042</v>
      </c>
    </row>
    <row r="146" spans="2:12" s="694" customFormat="1" ht="30">
      <c r="B146" s="361">
        <v>55</v>
      </c>
      <c r="C146" s="602" t="s">
        <v>2532</v>
      </c>
      <c r="D146" s="593">
        <v>1241710812</v>
      </c>
      <c r="E146" s="361" t="s">
        <v>2533</v>
      </c>
      <c r="F146" s="603">
        <v>2012</v>
      </c>
      <c r="G146" s="361">
        <v>2017</v>
      </c>
      <c r="H146" s="361" t="s">
        <v>2534</v>
      </c>
      <c r="I146" s="604" t="s">
        <v>2535</v>
      </c>
      <c r="J146" s="361" t="s">
        <v>2536</v>
      </c>
      <c r="K146" s="361" t="s">
        <v>2537</v>
      </c>
      <c r="L146" s="361" t="s">
        <v>2538</v>
      </c>
    </row>
    <row r="147" spans="2:12" s="694" customFormat="1" ht="30">
      <c r="B147" s="361">
        <v>56</v>
      </c>
      <c r="C147" s="605" t="s">
        <v>2539</v>
      </c>
      <c r="D147" s="593">
        <v>1231710759</v>
      </c>
      <c r="E147" s="361" t="s">
        <v>2533</v>
      </c>
      <c r="F147" s="603">
        <v>2012</v>
      </c>
      <c r="G147" s="361">
        <v>2015</v>
      </c>
      <c r="H147" s="361" t="s">
        <v>1171</v>
      </c>
      <c r="I147" s="604" t="s">
        <v>2540</v>
      </c>
      <c r="J147" s="361" t="s">
        <v>2536</v>
      </c>
      <c r="K147" s="361" t="s">
        <v>2537</v>
      </c>
      <c r="L147" s="361" t="s">
        <v>2541</v>
      </c>
    </row>
    <row r="148" spans="2:12" s="694" customFormat="1" ht="30">
      <c r="B148" s="595">
        <v>57</v>
      </c>
      <c r="C148" s="605" t="s">
        <v>2542</v>
      </c>
      <c r="D148" s="606">
        <v>1241710760</v>
      </c>
      <c r="E148" s="595" t="s">
        <v>2533</v>
      </c>
      <c r="F148" s="603">
        <v>2012</v>
      </c>
      <c r="G148" s="595">
        <v>2017</v>
      </c>
      <c r="H148" s="595" t="s">
        <v>2534</v>
      </c>
      <c r="I148" s="607">
        <v>3.6</v>
      </c>
      <c r="J148" s="595" t="s">
        <v>2536</v>
      </c>
      <c r="K148" s="595" t="s">
        <v>2537</v>
      </c>
      <c r="L148" s="595" t="s">
        <v>2541</v>
      </c>
    </row>
    <row r="149" spans="2:12" s="694" customFormat="1" ht="30">
      <c r="B149" s="595">
        <v>58</v>
      </c>
      <c r="C149" s="605" t="s">
        <v>2543</v>
      </c>
      <c r="D149" s="606">
        <v>1241710758</v>
      </c>
      <c r="E149" s="595" t="s">
        <v>2533</v>
      </c>
      <c r="F149" s="603">
        <v>2012</v>
      </c>
      <c r="G149" s="595">
        <v>2017</v>
      </c>
      <c r="H149" s="595" t="s">
        <v>2534</v>
      </c>
      <c r="I149" s="607" t="s">
        <v>2535</v>
      </c>
      <c r="J149" s="595" t="s">
        <v>2536</v>
      </c>
      <c r="K149" s="595" t="s">
        <v>2537</v>
      </c>
      <c r="L149" s="595" t="s">
        <v>2541</v>
      </c>
    </row>
    <row r="150" spans="2:12" s="694" customFormat="1" ht="30">
      <c r="B150" s="595">
        <v>59</v>
      </c>
      <c r="C150" s="605" t="s">
        <v>2544</v>
      </c>
      <c r="D150" s="606">
        <v>1241810750</v>
      </c>
      <c r="E150" s="595" t="s">
        <v>2533</v>
      </c>
      <c r="F150" s="603">
        <v>2012</v>
      </c>
      <c r="G150" s="595">
        <v>2017</v>
      </c>
      <c r="H150" s="595" t="s">
        <v>2545</v>
      </c>
      <c r="I150" s="607">
        <v>3.44</v>
      </c>
      <c r="J150" s="595" t="s">
        <v>2536</v>
      </c>
      <c r="K150" s="595" t="s">
        <v>2537</v>
      </c>
      <c r="L150" s="595" t="s">
        <v>2541</v>
      </c>
    </row>
    <row r="151" spans="2:12" s="694" customFormat="1" ht="30">
      <c r="B151" s="608">
        <v>60</v>
      </c>
      <c r="C151" s="605" t="s">
        <v>2546</v>
      </c>
      <c r="D151" s="606">
        <v>1241710767</v>
      </c>
      <c r="E151" s="595" t="s">
        <v>2533</v>
      </c>
      <c r="F151" s="603">
        <v>2012</v>
      </c>
      <c r="G151" s="595">
        <v>2017</v>
      </c>
      <c r="H151" s="608" t="s">
        <v>2534</v>
      </c>
      <c r="I151" s="607" t="s">
        <v>2535</v>
      </c>
      <c r="J151" s="595" t="s">
        <v>2536</v>
      </c>
      <c r="K151" s="595" t="s">
        <v>2547</v>
      </c>
      <c r="L151" s="595" t="s">
        <v>2541</v>
      </c>
    </row>
    <row r="152" spans="2:12" s="694" customFormat="1" ht="30">
      <c r="B152" s="608">
        <v>61</v>
      </c>
      <c r="C152" s="704" t="s">
        <v>2548</v>
      </c>
      <c r="D152" s="705">
        <v>1141810706</v>
      </c>
      <c r="E152" s="608" t="s">
        <v>2549</v>
      </c>
      <c r="F152" s="706">
        <v>2012</v>
      </c>
      <c r="G152" s="608">
        <v>2017</v>
      </c>
      <c r="H152" s="608" t="s">
        <v>2534</v>
      </c>
      <c r="I152" s="705" t="s">
        <v>2550</v>
      </c>
      <c r="J152" s="608" t="s">
        <v>2536</v>
      </c>
      <c r="K152" s="608" t="s">
        <v>2537</v>
      </c>
      <c r="L152" s="705" t="s">
        <v>2541</v>
      </c>
    </row>
    <row r="153" spans="2:12" s="694" customFormat="1" ht="30">
      <c r="B153" s="608">
        <v>62</v>
      </c>
      <c r="C153" s="704" t="s">
        <v>2551</v>
      </c>
      <c r="D153" s="705">
        <v>1131910698</v>
      </c>
      <c r="E153" s="608" t="s">
        <v>2533</v>
      </c>
      <c r="F153" s="706">
        <v>2012</v>
      </c>
      <c r="G153" s="608">
        <v>2017</v>
      </c>
      <c r="H153" s="608" t="s">
        <v>1171</v>
      </c>
      <c r="I153" s="705">
        <v>2.7</v>
      </c>
      <c r="J153" s="608" t="s">
        <v>2536</v>
      </c>
      <c r="K153" s="608" t="s">
        <v>2552</v>
      </c>
      <c r="L153" s="705" t="s">
        <v>2541</v>
      </c>
    </row>
    <row r="154" spans="2:12" s="694" customFormat="1" ht="30">
      <c r="B154" s="608">
        <v>63</v>
      </c>
      <c r="C154" s="704" t="s">
        <v>2553</v>
      </c>
      <c r="D154" s="705">
        <v>1231710807</v>
      </c>
      <c r="E154" s="608" t="s">
        <v>2533</v>
      </c>
      <c r="F154" s="706">
        <v>2012</v>
      </c>
      <c r="G154" s="608">
        <v>2015</v>
      </c>
      <c r="H154" s="608" t="s">
        <v>1171</v>
      </c>
      <c r="I154" s="705">
        <v>3.13</v>
      </c>
      <c r="J154" s="608" t="s">
        <v>2536</v>
      </c>
      <c r="K154" s="608" t="s">
        <v>2537</v>
      </c>
      <c r="L154" s="608" t="s">
        <v>2554</v>
      </c>
    </row>
    <row r="155" spans="2:12" s="694" customFormat="1" ht="30">
      <c r="B155" s="608">
        <v>64</v>
      </c>
      <c r="C155" s="704" t="s">
        <v>2555</v>
      </c>
      <c r="D155" s="705">
        <v>1241810808</v>
      </c>
      <c r="E155" s="608" t="s">
        <v>2533</v>
      </c>
      <c r="F155" s="706">
        <v>2012</v>
      </c>
      <c r="G155" s="608">
        <v>2017</v>
      </c>
      <c r="H155" s="608" t="s">
        <v>2545</v>
      </c>
      <c r="I155" s="705">
        <v>3.53</v>
      </c>
      <c r="J155" s="608" t="s">
        <v>2536</v>
      </c>
      <c r="K155" s="608" t="s">
        <v>2537</v>
      </c>
      <c r="L155" s="608" t="s">
        <v>2556</v>
      </c>
    </row>
    <row r="156" spans="2:12" ht="15">
      <c r="B156" s="595"/>
      <c r="C156" s="605"/>
      <c r="D156" s="606"/>
      <c r="E156" s="595"/>
      <c r="F156" s="595"/>
      <c r="G156" s="595"/>
      <c r="H156" s="595"/>
      <c r="I156" s="607"/>
      <c r="J156" s="595"/>
      <c r="K156" s="595"/>
      <c r="L156" s="595"/>
    </row>
    <row r="157" spans="2:12" s="694" customFormat="1" ht="15">
      <c r="B157" s="621"/>
      <c r="C157" s="622"/>
      <c r="D157" s="623"/>
      <c r="E157" s="621"/>
      <c r="F157" s="621"/>
      <c r="G157" s="621"/>
      <c r="H157" s="621"/>
      <c r="I157" s="624"/>
      <c r="J157" s="621"/>
      <c r="K157" s="621"/>
      <c r="L157" s="621"/>
    </row>
    <row r="158" spans="2:12" s="694" customFormat="1" ht="15">
      <c r="B158" s="621"/>
      <c r="C158" s="622"/>
      <c r="D158" s="623"/>
      <c r="E158" s="621"/>
      <c r="F158" s="621"/>
      <c r="G158" s="621"/>
      <c r="H158" s="621"/>
      <c r="I158" s="624"/>
      <c r="J158" s="621"/>
      <c r="K158" s="621"/>
      <c r="L158" s="621"/>
    </row>
    <row r="159" spans="2:12" ht="15">
      <c r="B159" s="621"/>
      <c r="C159" s="622"/>
      <c r="D159" s="623"/>
      <c r="E159" s="621"/>
      <c r="F159" s="621"/>
      <c r="G159" s="621"/>
      <c r="H159" s="621"/>
      <c r="I159" s="624"/>
      <c r="J159" s="621"/>
      <c r="K159" s="621"/>
      <c r="L159" s="621"/>
    </row>
    <row r="160" spans="2:12" ht="15.75">
      <c r="B160" s="899" t="s">
        <v>288</v>
      </c>
      <c r="C160" s="899"/>
      <c r="D160" s="25"/>
      <c r="E160" s="25"/>
      <c r="F160" s="25"/>
      <c r="G160" s="25"/>
      <c r="H160" s="25"/>
      <c r="I160" s="25"/>
      <c r="J160" s="25"/>
      <c r="K160" s="25"/>
      <c r="L160" s="25"/>
    </row>
    <row r="161" spans="2:12" ht="29.25" customHeight="1">
      <c r="B161" s="889" t="s">
        <v>1780</v>
      </c>
      <c r="C161" s="889"/>
      <c r="D161" s="889"/>
      <c r="E161" s="25"/>
      <c r="F161" s="25"/>
      <c r="G161" s="25"/>
      <c r="H161" s="25"/>
      <c r="I161" s="25"/>
      <c r="J161" s="25"/>
      <c r="K161" s="25"/>
      <c r="L161" s="25"/>
    </row>
    <row r="162" spans="2:12" ht="15.75">
      <c r="B162" s="889" t="s">
        <v>1781</v>
      </c>
      <c r="C162" s="889"/>
      <c r="D162" s="889"/>
      <c r="E162" s="889"/>
      <c r="F162" s="25"/>
      <c r="G162" s="25"/>
      <c r="H162" s="25"/>
      <c r="I162" s="25"/>
      <c r="J162" s="25"/>
      <c r="K162" s="25"/>
      <c r="L162" s="25"/>
    </row>
    <row r="163" spans="2:12" ht="15.75">
      <c r="B163" s="889" t="s">
        <v>1782</v>
      </c>
      <c r="C163" s="889"/>
      <c r="D163" s="889"/>
      <c r="E163" s="889"/>
      <c r="F163" s="25"/>
      <c r="G163" s="25"/>
      <c r="H163" s="25"/>
      <c r="I163" s="25"/>
      <c r="J163" s="25"/>
      <c r="K163" s="25"/>
      <c r="L163" s="25"/>
    </row>
    <row r="164" spans="2:12" ht="15.75">
      <c r="B164" s="889" t="s">
        <v>1783</v>
      </c>
      <c r="C164" s="889"/>
      <c r="D164" s="889"/>
      <c r="E164" s="889"/>
      <c r="F164" s="889"/>
      <c r="G164" s="889"/>
      <c r="H164" s="889"/>
      <c r="I164" s="25"/>
      <c r="J164" s="25"/>
      <c r="K164" s="25"/>
      <c r="L164" s="25"/>
    </row>
    <row r="165" spans="2:12" ht="13.5" customHeight="1">
      <c r="B165" s="342"/>
      <c r="C165" s="342"/>
      <c r="D165" s="342"/>
      <c r="E165" s="342"/>
      <c r="F165" s="342"/>
      <c r="G165" s="342"/>
      <c r="H165" s="342"/>
      <c r="I165" s="342"/>
      <c r="J165" s="342"/>
      <c r="K165" s="342"/>
      <c r="L165" s="342"/>
    </row>
    <row r="166" spans="2:11" ht="15.75" customHeight="1">
      <c r="B166" s="890" t="s">
        <v>1784</v>
      </c>
      <c r="C166" s="890"/>
      <c r="D166" s="890"/>
      <c r="E166" s="890"/>
      <c r="F166" s="890"/>
      <c r="G166" s="890"/>
      <c r="H166" s="890"/>
      <c r="I166" s="890"/>
      <c r="J166" s="890"/>
      <c r="K166" s="890"/>
    </row>
    <row r="167" spans="2:12" ht="15">
      <c r="B167" s="344"/>
      <c r="C167" s="344"/>
      <c r="D167" s="344"/>
      <c r="E167" s="344"/>
      <c r="F167" s="344"/>
      <c r="G167" s="344"/>
      <c r="H167" s="344"/>
      <c r="I167" s="344"/>
      <c r="J167" s="344"/>
      <c r="K167" s="342"/>
      <c r="L167" s="342"/>
    </row>
    <row r="168" spans="2:12" ht="15.75">
      <c r="B168" s="898" t="s">
        <v>268</v>
      </c>
      <c r="C168" s="898"/>
      <c r="D168" s="898"/>
      <c r="E168" s="898"/>
      <c r="F168" s="344"/>
      <c r="G168" s="344"/>
      <c r="H168" s="344"/>
      <c r="I168" s="344"/>
      <c r="J168" s="344"/>
      <c r="K168" s="342"/>
      <c r="L168" s="342"/>
    </row>
    <row r="169" spans="2:12" ht="15">
      <c r="B169" s="889" t="s">
        <v>1785</v>
      </c>
      <c r="C169" s="889"/>
      <c r="D169" s="889"/>
      <c r="E169" s="889"/>
      <c r="F169" s="347"/>
      <c r="G169" s="347"/>
      <c r="H169" s="347"/>
      <c r="I169" s="347"/>
      <c r="J169" s="347"/>
      <c r="K169" s="347"/>
      <c r="L169" s="347"/>
    </row>
    <row r="170" spans="2:12" ht="15">
      <c r="B170" s="342"/>
      <c r="C170" s="342"/>
      <c r="D170" s="342"/>
      <c r="E170" s="342"/>
      <c r="F170" s="342"/>
      <c r="G170" s="342"/>
      <c r="H170" s="342"/>
      <c r="I170" s="342"/>
      <c r="J170" s="342"/>
      <c r="K170" s="342"/>
      <c r="L170" s="342"/>
    </row>
    <row r="171" spans="2:10" ht="31.5">
      <c r="B171" s="360" t="s">
        <v>272</v>
      </c>
      <c r="C171" s="360" t="s">
        <v>273</v>
      </c>
      <c r="D171" s="625" t="s">
        <v>1786</v>
      </c>
      <c r="E171" s="626" t="s">
        <v>275</v>
      </c>
      <c r="F171" s="353" t="s">
        <v>1787</v>
      </c>
      <c r="G171" s="627" t="s">
        <v>277</v>
      </c>
      <c r="H171" s="353" t="s">
        <v>1788</v>
      </c>
      <c r="I171" s="628"/>
      <c r="J171" s="628"/>
    </row>
    <row r="172" spans="2:10" ht="15">
      <c r="B172" s="358">
        <v>1</v>
      </c>
      <c r="C172" s="633" t="s">
        <v>1817</v>
      </c>
      <c r="D172" s="634" t="s">
        <v>1818</v>
      </c>
      <c r="E172" s="635" t="s">
        <v>1046</v>
      </c>
      <c r="F172" s="361" t="s">
        <v>1819</v>
      </c>
      <c r="G172" s="630">
        <v>2008</v>
      </c>
      <c r="H172" s="361" t="s">
        <v>1820</v>
      </c>
      <c r="I172" s="628"/>
      <c r="J172" s="24"/>
    </row>
    <row r="173" spans="2:10" ht="15">
      <c r="B173" s="358">
        <v>2</v>
      </c>
      <c r="C173" s="633" t="s">
        <v>1821</v>
      </c>
      <c r="D173" s="634" t="s">
        <v>1822</v>
      </c>
      <c r="E173" s="631" t="s">
        <v>1823</v>
      </c>
      <c r="F173" s="358" t="s">
        <v>1824</v>
      </c>
      <c r="G173" s="630">
        <v>2009</v>
      </c>
      <c r="H173" s="361" t="s">
        <v>1820</v>
      </c>
      <c r="I173" s="628"/>
      <c r="J173" s="24"/>
    </row>
    <row r="174" spans="2:10" ht="30">
      <c r="B174" s="358">
        <v>3</v>
      </c>
      <c r="C174" s="636" t="s">
        <v>1825</v>
      </c>
      <c r="D174" s="637" t="s">
        <v>1826</v>
      </c>
      <c r="E174" s="629" t="s">
        <v>1827</v>
      </c>
      <c r="F174" s="361" t="s">
        <v>1828</v>
      </c>
      <c r="G174" s="630">
        <v>2009</v>
      </c>
      <c r="H174" s="361" t="s">
        <v>1820</v>
      </c>
      <c r="I174" s="628"/>
      <c r="J174" s="24"/>
    </row>
    <row r="175" spans="2:10" ht="30">
      <c r="B175" s="358">
        <v>4</v>
      </c>
      <c r="C175" s="636" t="s">
        <v>1829</v>
      </c>
      <c r="D175" s="637">
        <v>401758</v>
      </c>
      <c r="E175" s="629" t="s">
        <v>1830</v>
      </c>
      <c r="F175" s="361" t="s">
        <v>1828</v>
      </c>
      <c r="G175" s="630">
        <v>2011</v>
      </c>
      <c r="H175" s="361" t="s">
        <v>1000</v>
      </c>
      <c r="I175" s="628"/>
      <c r="J175" s="24"/>
    </row>
    <row r="176" spans="2:10" ht="15">
      <c r="B176" s="358">
        <v>5</v>
      </c>
      <c r="C176" s="636" t="s">
        <v>1831</v>
      </c>
      <c r="D176" s="637" t="s">
        <v>1832</v>
      </c>
      <c r="E176" s="629" t="s">
        <v>1833</v>
      </c>
      <c r="F176" s="358" t="s">
        <v>1834</v>
      </c>
      <c r="G176" s="630">
        <v>2009</v>
      </c>
      <c r="H176" s="361" t="s">
        <v>1820</v>
      </c>
      <c r="I176" s="628"/>
      <c r="J176" s="24"/>
    </row>
    <row r="177" spans="2:10" ht="15">
      <c r="B177" s="358">
        <v>6</v>
      </c>
      <c r="C177" s="636" t="s">
        <v>1835</v>
      </c>
      <c r="D177" s="637">
        <v>401776</v>
      </c>
      <c r="E177" s="629" t="s">
        <v>1833</v>
      </c>
      <c r="F177" s="358" t="s">
        <v>1834</v>
      </c>
      <c r="G177" s="630">
        <v>2011</v>
      </c>
      <c r="H177" s="361" t="s">
        <v>1000</v>
      </c>
      <c r="I177" s="628"/>
      <c r="J177" s="24"/>
    </row>
    <row r="179" spans="2:3" ht="15.75">
      <c r="B179" s="899" t="s">
        <v>288</v>
      </c>
      <c r="C179" s="899"/>
    </row>
    <row r="180" spans="2:12" ht="18.75" customHeight="1">
      <c r="B180" s="889" t="s">
        <v>1789</v>
      </c>
      <c r="C180" s="889"/>
      <c r="D180" s="889"/>
      <c r="E180" s="889"/>
      <c r="F180" s="889"/>
      <c r="G180" s="889"/>
      <c r="H180" s="889"/>
      <c r="I180" s="889"/>
      <c r="J180" s="889"/>
      <c r="K180" s="889"/>
      <c r="L180" s="889"/>
    </row>
    <row r="181" spans="2:12" ht="15.75">
      <c r="B181" s="889" t="s">
        <v>1790</v>
      </c>
      <c r="C181" s="889"/>
      <c r="D181" s="889"/>
      <c r="E181" s="25"/>
      <c r="F181" s="25"/>
      <c r="G181" s="25"/>
      <c r="H181" s="25"/>
      <c r="I181" s="25"/>
      <c r="J181" s="25"/>
      <c r="K181" s="25"/>
      <c r="L181" s="25"/>
    </row>
    <row r="182" ht="18" customHeight="1"/>
    <row r="183" spans="2:11" ht="23.25">
      <c r="B183" s="884" t="s">
        <v>1791</v>
      </c>
      <c r="C183" s="884"/>
      <c r="D183" s="884"/>
      <c r="E183" s="884"/>
      <c r="F183" s="884"/>
      <c r="G183" s="884"/>
      <c r="H183" s="884"/>
      <c r="I183" s="884"/>
      <c r="J183" s="884"/>
      <c r="K183" s="884"/>
    </row>
    <row r="184" ht="15">
      <c r="B184" s="357"/>
    </row>
    <row r="185" spans="2:12" ht="20.25">
      <c r="B185" s="890" t="s">
        <v>1792</v>
      </c>
      <c r="C185" s="890"/>
      <c r="D185" s="890"/>
      <c r="E185" s="890"/>
      <c r="F185" s="890"/>
      <c r="G185" s="890"/>
      <c r="H185" s="890"/>
      <c r="I185" s="890"/>
      <c r="J185" s="890"/>
      <c r="K185" s="890"/>
      <c r="L185" s="890"/>
    </row>
    <row r="186" spans="2:12" ht="20.25">
      <c r="B186" s="343"/>
      <c r="C186" s="343"/>
      <c r="D186" s="343"/>
      <c r="E186" s="343"/>
      <c r="F186" s="343"/>
      <c r="G186" s="343"/>
      <c r="H186" s="343"/>
      <c r="I186" s="343"/>
      <c r="J186" s="343"/>
      <c r="K186" s="343"/>
      <c r="L186" s="343"/>
    </row>
    <row r="187" spans="2:12" ht="20.25">
      <c r="B187" s="898" t="s">
        <v>1793</v>
      </c>
      <c r="C187" s="898"/>
      <c r="D187" s="898"/>
      <c r="E187" s="898"/>
      <c r="F187" s="343"/>
      <c r="G187" s="343"/>
      <c r="H187" s="343"/>
      <c r="I187" s="343"/>
      <c r="J187" s="343"/>
      <c r="K187" s="343"/>
      <c r="L187" s="343"/>
    </row>
    <row r="189" spans="2:12" ht="47.25">
      <c r="B189" s="353" t="s">
        <v>272</v>
      </c>
      <c r="C189" s="353" t="s">
        <v>1794</v>
      </c>
      <c r="D189" s="353" t="s">
        <v>1795</v>
      </c>
      <c r="E189" s="353" t="s">
        <v>307</v>
      </c>
      <c r="F189" s="353" t="s">
        <v>1796</v>
      </c>
      <c r="G189" s="353" t="s">
        <v>1797</v>
      </c>
      <c r="H189" s="353" t="s">
        <v>308</v>
      </c>
      <c r="I189" s="353" t="s">
        <v>1798</v>
      </c>
      <c r="J189" s="353" t="s">
        <v>1799</v>
      </c>
      <c r="K189" s="353" t="s">
        <v>309</v>
      </c>
      <c r="L189" s="353" t="s">
        <v>1800</v>
      </c>
    </row>
    <row r="190" spans="2:12" ht="75">
      <c r="B190" s="361">
        <v>1</v>
      </c>
      <c r="C190" s="361" t="s">
        <v>1333</v>
      </c>
      <c r="D190" s="361"/>
      <c r="E190" s="361" t="s">
        <v>1870</v>
      </c>
      <c r="F190" s="361" t="s">
        <v>1871</v>
      </c>
      <c r="G190" s="361" t="s">
        <v>1872</v>
      </c>
      <c r="H190" s="361" t="s">
        <v>1667</v>
      </c>
      <c r="I190" s="619">
        <v>254400</v>
      </c>
      <c r="J190" s="361" t="s">
        <v>1340</v>
      </c>
      <c r="K190" s="361" t="s">
        <v>1840</v>
      </c>
      <c r="L190" s="361">
        <v>110606.31</v>
      </c>
    </row>
    <row r="191" spans="2:12" ht="120">
      <c r="B191" s="361">
        <v>2</v>
      </c>
      <c r="C191" s="361" t="s">
        <v>1333</v>
      </c>
      <c r="D191" s="361" t="s">
        <v>1839</v>
      </c>
      <c r="E191" s="361" t="s">
        <v>2040</v>
      </c>
      <c r="F191" s="638">
        <v>40833</v>
      </c>
      <c r="G191" s="638">
        <v>41928</v>
      </c>
      <c r="H191" s="361" t="s">
        <v>1667</v>
      </c>
      <c r="I191" s="361">
        <v>500000</v>
      </c>
      <c r="J191" s="361" t="s">
        <v>1340</v>
      </c>
      <c r="K191" s="361" t="s">
        <v>1840</v>
      </c>
      <c r="L191" s="361">
        <v>450990.49</v>
      </c>
    </row>
    <row r="192" spans="2:12" ht="105">
      <c r="B192" s="361">
        <v>3</v>
      </c>
      <c r="C192" s="361" t="s">
        <v>1333</v>
      </c>
      <c r="D192" s="361"/>
      <c r="E192" s="361" t="s">
        <v>1841</v>
      </c>
      <c r="F192" s="639">
        <v>40336</v>
      </c>
      <c r="G192" s="639">
        <v>41036</v>
      </c>
      <c r="H192" s="361" t="s">
        <v>1667</v>
      </c>
      <c r="I192" s="361">
        <v>202000</v>
      </c>
      <c r="J192" s="361" t="s">
        <v>1842</v>
      </c>
      <c r="K192" s="361" t="s">
        <v>1840</v>
      </c>
      <c r="L192" s="361">
        <v>199714.59</v>
      </c>
    </row>
    <row r="193" spans="2:12" ht="105">
      <c r="B193" s="361">
        <v>4</v>
      </c>
      <c r="C193" s="361" t="s">
        <v>1843</v>
      </c>
      <c r="D193" s="361"/>
      <c r="E193" s="361" t="s">
        <v>1844</v>
      </c>
      <c r="F193" s="668">
        <v>39825</v>
      </c>
      <c r="G193" s="639" t="s">
        <v>2042</v>
      </c>
      <c r="H193" s="361" t="s">
        <v>1667</v>
      </c>
      <c r="I193" s="361">
        <v>144000</v>
      </c>
      <c r="J193" s="361" t="s">
        <v>1842</v>
      </c>
      <c r="K193" s="361" t="s">
        <v>1840</v>
      </c>
      <c r="L193" s="361">
        <v>143992.55</v>
      </c>
    </row>
    <row r="194" spans="2:12" ht="53.25" customHeight="1">
      <c r="B194" s="361">
        <v>5</v>
      </c>
      <c r="C194" s="361" t="s">
        <v>1843</v>
      </c>
      <c r="D194" s="361"/>
      <c r="E194" s="361" t="s">
        <v>2041</v>
      </c>
      <c r="F194" s="639">
        <v>40826</v>
      </c>
      <c r="G194" s="639">
        <v>41520</v>
      </c>
      <c r="H194" s="361" t="s">
        <v>1667</v>
      </c>
      <c r="I194" s="361">
        <v>109000</v>
      </c>
      <c r="J194" s="361" t="s">
        <v>1842</v>
      </c>
      <c r="K194" s="361" t="s">
        <v>1840</v>
      </c>
      <c r="L194" s="361">
        <v>108793.65</v>
      </c>
    </row>
    <row r="195" spans="2:12" ht="45">
      <c r="B195" s="361">
        <v>6</v>
      </c>
      <c r="C195" s="361" t="s">
        <v>1333</v>
      </c>
      <c r="D195" s="361"/>
      <c r="E195" s="361" t="s">
        <v>1846</v>
      </c>
      <c r="F195" s="668">
        <v>40182</v>
      </c>
      <c r="G195" s="639">
        <v>40633</v>
      </c>
      <c r="H195" s="361" t="s">
        <v>1847</v>
      </c>
      <c r="I195" s="361">
        <v>5000</v>
      </c>
      <c r="J195" s="361" t="s">
        <v>1304</v>
      </c>
      <c r="K195" s="361" t="s">
        <v>1840</v>
      </c>
      <c r="L195" s="361">
        <v>5000</v>
      </c>
    </row>
    <row r="196" spans="2:12" ht="75">
      <c r="B196" s="361">
        <v>7</v>
      </c>
      <c r="C196" s="361" t="s">
        <v>1333</v>
      </c>
      <c r="D196" s="361"/>
      <c r="E196" s="361" t="s">
        <v>1849</v>
      </c>
      <c r="F196" s="639">
        <v>40834</v>
      </c>
      <c r="G196" s="639">
        <v>41929</v>
      </c>
      <c r="H196" s="361" t="s">
        <v>1667</v>
      </c>
      <c r="I196" s="361">
        <v>421000</v>
      </c>
      <c r="J196" s="361" t="s">
        <v>1842</v>
      </c>
      <c r="K196" s="361" t="s">
        <v>1840</v>
      </c>
      <c r="L196" s="361">
        <v>308445.68</v>
      </c>
    </row>
    <row r="197" spans="2:12" ht="105">
      <c r="B197" s="361">
        <v>8</v>
      </c>
      <c r="C197" s="361" t="s">
        <v>1333</v>
      </c>
      <c r="D197" s="361"/>
      <c r="E197" s="361" t="s">
        <v>1850</v>
      </c>
      <c r="F197" s="639">
        <v>40536</v>
      </c>
      <c r="G197" s="639">
        <v>41266</v>
      </c>
      <c r="H197" s="361" t="s">
        <v>1667</v>
      </c>
      <c r="I197" s="361">
        <v>62000</v>
      </c>
      <c r="J197" s="361" t="s">
        <v>1851</v>
      </c>
      <c r="K197" s="361" t="s">
        <v>1840</v>
      </c>
      <c r="L197" s="361">
        <v>61998.05</v>
      </c>
    </row>
    <row r="198" spans="2:12" ht="105">
      <c r="B198" s="361">
        <v>9</v>
      </c>
      <c r="C198" s="361" t="s">
        <v>1333</v>
      </c>
      <c r="D198" s="361"/>
      <c r="E198" s="361" t="s">
        <v>1852</v>
      </c>
      <c r="F198" s="639">
        <v>40618</v>
      </c>
      <c r="G198" s="639">
        <v>41348</v>
      </c>
      <c r="H198" s="361" t="s">
        <v>1667</v>
      </c>
      <c r="I198" s="361">
        <v>122000</v>
      </c>
      <c r="J198" s="361" t="s">
        <v>1851</v>
      </c>
      <c r="K198" s="361" t="s">
        <v>1840</v>
      </c>
      <c r="L198" s="361">
        <v>121060.61</v>
      </c>
    </row>
    <row r="199" spans="2:12" ht="60">
      <c r="B199" s="361">
        <v>10</v>
      </c>
      <c r="C199" s="361" t="s">
        <v>1853</v>
      </c>
      <c r="D199" s="361" t="s">
        <v>2046</v>
      </c>
      <c r="E199" s="361" t="s">
        <v>1854</v>
      </c>
      <c r="F199" s="639">
        <v>39995</v>
      </c>
      <c r="G199" s="639">
        <v>40724</v>
      </c>
      <c r="H199" s="361" t="s">
        <v>1667</v>
      </c>
      <c r="I199" s="361">
        <v>149186</v>
      </c>
      <c r="J199" s="361" t="s">
        <v>1845</v>
      </c>
      <c r="K199" s="361" t="s">
        <v>1840</v>
      </c>
      <c r="L199" s="361">
        <v>147364</v>
      </c>
    </row>
    <row r="200" spans="2:12" ht="75">
      <c r="B200" s="361">
        <v>11</v>
      </c>
      <c r="C200" s="361" t="s">
        <v>1853</v>
      </c>
      <c r="D200" s="361" t="s">
        <v>2046</v>
      </c>
      <c r="E200" s="361" t="s">
        <v>1855</v>
      </c>
      <c r="F200" s="639">
        <v>39804</v>
      </c>
      <c r="G200" s="639">
        <v>40168</v>
      </c>
      <c r="H200" s="361" t="s">
        <v>1847</v>
      </c>
      <c r="I200" s="361">
        <v>5000</v>
      </c>
      <c r="J200" s="361" t="s">
        <v>1304</v>
      </c>
      <c r="K200" s="361" t="s">
        <v>1840</v>
      </c>
      <c r="L200" s="361">
        <v>4980.15</v>
      </c>
    </row>
    <row r="201" spans="2:12" ht="120">
      <c r="B201" s="361">
        <v>12</v>
      </c>
      <c r="C201" s="361" t="s">
        <v>1853</v>
      </c>
      <c r="D201" s="361" t="s">
        <v>1856</v>
      </c>
      <c r="E201" s="361" t="s">
        <v>1857</v>
      </c>
      <c r="F201" s="639">
        <v>40700</v>
      </c>
      <c r="G201" s="639">
        <v>41430</v>
      </c>
      <c r="H201" s="361" t="s">
        <v>1667</v>
      </c>
      <c r="I201" s="361">
        <v>91460</v>
      </c>
      <c r="J201" s="361" t="s">
        <v>1848</v>
      </c>
      <c r="K201" s="361" t="s">
        <v>1840</v>
      </c>
      <c r="L201" s="361">
        <v>65441</v>
      </c>
    </row>
    <row r="202" spans="2:12" ht="90">
      <c r="B202" s="361">
        <v>13</v>
      </c>
      <c r="C202" s="361" t="s">
        <v>1858</v>
      </c>
      <c r="D202" s="361" t="s">
        <v>1859</v>
      </c>
      <c r="E202" s="361" t="s">
        <v>1860</v>
      </c>
      <c r="F202" s="639">
        <v>40148</v>
      </c>
      <c r="G202" s="639">
        <v>40877</v>
      </c>
      <c r="H202" s="361" t="s">
        <v>1667</v>
      </c>
      <c r="I202" s="361">
        <v>212000</v>
      </c>
      <c r="J202" s="361" t="s">
        <v>1861</v>
      </c>
      <c r="K202" s="361" t="s">
        <v>1840</v>
      </c>
      <c r="L202" s="361">
        <v>210380.83</v>
      </c>
    </row>
    <row r="203" spans="2:12" ht="90">
      <c r="B203" s="361">
        <v>14</v>
      </c>
      <c r="C203" s="361" t="s">
        <v>1858</v>
      </c>
      <c r="D203" s="361" t="s">
        <v>1859</v>
      </c>
      <c r="E203" s="361" t="s">
        <v>1862</v>
      </c>
      <c r="F203" s="639">
        <v>40118</v>
      </c>
      <c r="G203" s="639">
        <v>40847</v>
      </c>
      <c r="H203" s="361" t="s">
        <v>1667</v>
      </c>
      <c r="I203" s="361">
        <v>50000</v>
      </c>
      <c r="J203" s="361" t="s">
        <v>1848</v>
      </c>
      <c r="K203" s="361" t="s">
        <v>1840</v>
      </c>
      <c r="L203" s="361">
        <v>48903.65</v>
      </c>
    </row>
    <row r="204" spans="2:12" ht="60">
      <c r="B204" s="361">
        <v>15</v>
      </c>
      <c r="C204" s="361" t="s">
        <v>1858</v>
      </c>
      <c r="D204" s="361" t="s">
        <v>1859</v>
      </c>
      <c r="E204" s="361" t="s">
        <v>1863</v>
      </c>
      <c r="F204" s="639" t="s">
        <v>1864</v>
      </c>
      <c r="G204" s="639">
        <v>40602</v>
      </c>
      <c r="H204" s="361" t="s">
        <v>1847</v>
      </c>
      <c r="I204" s="361">
        <v>15000</v>
      </c>
      <c r="J204" s="361" t="s">
        <v>1304</v>
      </c>
      <c r="K204" s="361" t="s">
        <v>1840</v>
      </c>
      <c r="L204" s="361">
        <v>149186</v>
      </c>
    </row>
    <row r="205" spans="2:12" ht="135">
      <c r="B205" s="361">
        <v>16</v>
      </c>
      <c r="C205" s="361" t="s">
        <v>1245</v>
      </c>
      <c r="D205" s="361"/>
      <c r="E205" s="361" t="s">
        <v>1865</v>
      </c>
      <c r="F205" s="639">
        <v>40118</v>
      </c>
      <c r="G205" s="639">
        <v>40847</v>
      </c>
      <c r="H205" s="361" t="s">
        <v>1667</v>
      </c>
      <c r="I205" s="361">
        <v>39400</v>
      </c>
      <c r="J205" s="361" t="s">
        <v>1848</v>
      </c>
      <c r="K205" s="361" t="s">
        <v>1840</v>
      </c>
      <c r="L205" s="361">
        <v>35198</v>
      </c>
    </row>
    <row r="206" spans="2:12" ht="30" customHeight="1">
      <c r="B206" s="361">
        <v>17</v>
      </c>
      <c r="C206" s="361" t="s">
        <v>1245</v>
      </c>
      <c r="D206" s="361"/>
      <c r="E206" s="361" t="s">
        <v>1866</v>
      </c>
      <c r="F206" s="639">
        <v>40914</v>
      </c>
      <c r="G206" s="639">
        <v>41279</v>
      </c>
      <c r="H206" s="361" t="s">
        <v>1847</v>
      </c>
      <c r="I206" s="361">
        <v>15000</v>
      </c>
      <c r="J206" s="361" t="s">
        <v>1304</v>
      </c>
      <c r="K206" s="361" t="s">
        <v>1840</v>
      </c>
      <c r="L206" s="361">
        <v>8710</v>
      </c>
    </row>
    <row r="207" spans="2:12" ht="60">
      <c r="B207" s="361">
        <v>18</v>
      </c>
      <c r="C207" s="361" t="s">
        <v>1867</v>
      </c>
      <c r="D207" s="361"/>
      <c r="E207" s="361" t="s">
        <v>1868</v>
      </c>
      <c r="F207" s="639">
        <v>40269</v>
      </c>
      <c r="G207" s="639">
        <v>40633</v>
      </c>
      <c r="H207" s="361" t="s">
        <v>1847</v>
      </c>
      <c r="I207" s="361">
        <v>5000</v>
      </c>
      <c r="J207" s="361" t="s">
        <v>1304</v>
      </c>
      <c r="K207" s="361" t="s">
        <v>1840</v>
      </c>
      <c r="L207" s="361">
        <v>5000</v>
      </c>
    </row>
    <row r="208" spans="2:12" ht="75">
      <c r="B208" s="361">
        <v>19</v>
      </c>
      <c r="C208" s="361" t="s">
        <v>1867</v>
      </c>
      <c r="D208" s="361"/>
      <c r="E208" s="361" t="s">
        <v>1869</v>
      </c>
      <c r="F208" s="639">
        <v>39694</v>
      </c>
      <c r="G208" s="639">
        <v>40058</v>
      </c>
      <c r="H208" s="361" t="s">
        <v>1847</v>
      </c>
      <c r="I208" s="361">
        <v>16000</v>
      </c>
      <c r="J208" s="361" t="s">
        <v>1304</v>
      </c>
      <c r="K208" s="361" t="s">
        <v>1840</v>
      </c>
      <c r="L208" s="361">
        <v>16000</v>
      </c>
    </row>
    <row r="209" spans="2:12" ht="75">
      <c r="B209" s="361">
        <v>20</v>
      </c>
      <c r="C209" s="361" t="s">
        <v>2045</v>
      </c>
      <c r="D209" s="361" t="s">
        <v>2047</v>
      </c>
      <c r="E209" s="361" t="s">
        <v>2043</v>
      </c>
      <c r="F209" s="639">
        <v>40634</v>
      </c>
      <c r="G209" s="639">
        <v>40969</v>
      </c>
      <c r="H209" s="361" t="s">
        <v>853</v>
      </c>
      <c r="I209" s="361">
        <v>35000</v>
      </c>
      <c r="J209" s="361" t="s">
        <v>2044</v>
      </c>
      <c r="K209" s="361" t="s">
        <v>1840</v>
      </c>
      <c r="L209" s="361">
        <v>35000</v>
      </c>
    </row>
    <row r="210" spans="2:12" ht="15">
      <c r="B210" s="361"/>
      <c r="C210" s="361"/>
      <c r="D210" s="361"/>
      <c r="E210" s="361"/>
      <c r="F210" s="639"/>
      <c r="G210" s="639"/>
      <c r="H210" s="361"/>
      <c r="I210" s="361"/>
      <c r="J210" s="361"/>
      <c r="K210" s="361"/>
      <c r="L210" s="361"/>
    </row>
    <row r="211" spans="2:12" ht="15">
      <c r="B211" s="382"/>
      <c r="C211" s="382"/>
      <c r="D211" s="382"/>
      <c r="E211" s="382"/>
      <c r="F211" s="669"/>
      <c r="G211" s="669"/>
      <c r="H211" s="382"/>
      <c r="I211" s="382"/>
      <c r="J211" s="382"/>
      <c r="K211" s="382"/>
      <c r="L211" s="382"/>
    </row>
    <row r="213" spans="2:3" ht="15">
      <c r="B213" s="889" t="s">
        <v>288</v>
      </c>
      <c r="C213" s="889"/>
    </row>
    <row r="214" spans="2:12" ht="15.75">
      <c r="B214" s="889" t="s">
        <v>1801</v>
      </c>
      <c r="C214" s="889"/>
      <c r="D214" s="889"/>
      <c r="E214" s="889"/>
      <c r="F214" s="889"/>
      <c r="G214" s="889"/>
      <c r="H214" s="889"/>
      <c r="I214" s="889"/>
      <c r="J214" s="889"/>
      <c r="K214" s="348"/>
      <c r="L214" s="348"/>
    </row>
    <row r="215" spans="2:12" ht="15.75">
      <c r="B215" s="347"/>
      <c r="C215" s="889" t="s">
        <v>1802</v>
      </c>
      <c r="D215" s="889"/>
      <c r="E215" s="889"/>
      <c r="F215" s="889"/>
      <c r="G215" s="347"/>
      <c r="H215" s="347"/>
      <c r="I215" s="347"/>
      <c r="J215" s="347"/>
      <c r="K215" s="347"/>
      <c r="L215" s="347"/>
    </row>
    <row r="216" spans="2:12" ht="15.75">
      <c r="B216" s="347"/>
      <c r="C216" s="889" t="s">
        <v>1803</v>
      </c>
      <c r="D216" s="889"/>
      <c r="E216" s="889"/>
      <c r="F216" s="889"/>
      <c r="G216" s="347"/>
      <c r="H216" s="347"/>
      <c r="I216" s="347"/>
      <c r="J216" s="347"/>
      <c r="K216" s="347"/>
      <c r="L216" s="347"/>
    </row>
    <row r="217" spans="2:12" ht="15">
      <c r="B217" s="347"/>
      <c r="C217" s="889" t="s">
        <v>1804</v>
      </c>
      <c r="D217" s="889"/>
      <c r="E217" s="889"/>
      <c r="F217" s="889"/>
      <c r="G217" s="889"/>
      <c r="H217" s="889"/>
      <c r="I217" s="347"/>
      <c r="J217" s="347"/>
      <c r="K217" s="347"/>
      <c r="L217" s="347"/>
    </row>
    <row r="218" spans="2:12" ht="15">
      <c r="B218" s="889" t="s">
        <v>1805</v>
      </c>
      <c r="C218" s="889"/>
      <c r="D218" s="889"/>
      <c r="E218" s="889"/>
      <c r="F218" s="347"/>
      <c r="G218" s="347"/>
      <c r="H218" s="347"/>
      <c r="I218" s="347"/>
      <c r="J218" s="347"/>
      <c r="K218" s="347"/>
      <c r="L218" s="347"/>
    </row>
    <row r="219" spans="2:12" ht="25.5" customHeight="1">
      <c r="B219" s="347"/>
      <c r="C219" s="889" t="s">
        <v>1806</v>
      </c>
      <c r="D219" s="889"/>
      <c r="E219" s="889"/>
      <c r="F219" s="889"/>
      <c r="G219" s="889"/>
      <c r="H219" s="347"/>
      <c r="I219" s="347"/>
      <c r="J219" s="347"/>
      <c r="K219" s="347"/>
      <c r="L219" s="347"/>
    </row>
    <row r="220" spans="2:12" ht="15.75">
      <c r="B220" s="347"/>
      <c r="C220" s="889" t="s">
        <v>1807</v>
      </c>
      <c r="D220" s="889"/>
      <c r="E220" s="889"/>
      <c r="F220" s="889"/>
      <c r="G220" s="889"/>
      <c r="H220" s="889"/>
      <c r="I220" s="889"/>
      <c r="J220" s="347"/>
      <c r="K220" s="347"/>
      <c r="L220" s="347"/>
    </row>
    <row r="221" spans="2:5" ht="15">
      <c r="B221" s="889" t="s">
        <v>1808</v>
      </c>
      <c r="C221" s="889"/>
      <c r="D221" s="889"/>
      <c r="E221" s="889"/>
    </row>
    <row r="222" spans="2:5" ht="15">
      <c r="B222" s="347"/>
      <c r="C222" s="347"/>
      <c r="D222" s="347"/>
      <c r="E222" s="347"/>
    </row>
    <row r="223" spans="2:12" ht="15">
      <c r="B223" s="909"/>
      <c r="C223" s="909"/>
      <c r="D223" s="909"/>
      <c r="E223" s="909"/>
      <c r="F223" s="909"/>
      <c r="G223" s="909"/>
      <c r="H223" s="909"/>
      <c r="I223" s="909"/>
      <c r="J223" s="909"/>
      <c r="K223" s="909"/>
      <c r="L223" s="909"/>
    </row>
    <row r="224" spans="2:12" ht="20.25">
      <c r="B224" s="890" t="s">
        <v>1809</v>
      </c>
      <c r="C224" s="890"/>
      <c r="D224" s="890"/>
      <c r="E224" s="890"/>
      <c r="F224" s="890"/>
      <c r="G224" s="890"/>
      <c r="H224" s="890"/>
      <c r="I224" s="890"/>
      <c r="J224" s="890"/>
      <c r="K224" s="890"/>
      <c r="L224" s="890"/>
    </row>
    <row r="225" spans="2:12" ht="20.25">
      <c r="B225" s="343"/>
      <c r="C225" s="343"/>
      <c r="D225" s="343"/>
      <c r="E225" s="343"/>
      <c r="F225" s="343"/>
      <c r="G225" s="343"/>
      <c r="H225" s="343"/>
      <c r="I225" s="343"/>
      <c r="J225" s="343"/>
      <c r="K225" s="343"/>
      <c r="L225" s="343"/>
    </row>
    <row r="226" spans="2:12" ht="20.25">
      <c r="B226" s="898" t="s">
        <v>1810</v>
      </c>
      <c r="C226" s="898"/>
      <c r="D226" s="898"/>
      <c r="E226" s="898"/>
      <c r="F226" s="898"/>
      <c r="G226" s="898"/>
      <c r="H226" s="343"/>
      <c r="I226" s="343"/>
      <c r="J226" s="343"/>
      <c r="K226" s="343"/>
      <c r="L226" s="343"/>
    </row>
    <row r="228" spans="2:12" ht="47.25">
      <c r="B228" s="353" t="s">
        <v>272</v>
      </c>
      <c r="C228" s="353" t="s">
        <v>1811</v>
      </c>
      <c r="D228" s="353" t="s">
        <v>1812</v>
      </c>
      <c r="E228" s="353" t="s">
        <v>1813</v>
      </c>
      <c r="F228" s="353" t="s">
        <v>1814</v>
      </c>
      <c r="G228" s="362"/>
      <c r="H228" s="362"/>
      <c r="I228" s="362"/>
      <c r="J228" s="362"/>
      <c r="K228" s="362"/>
      <c r="L228" s="362"/>
    </row>
    <row r="229" spans="2:12" ht="60">
      <c r="B229" s="361">
        <v>1</v>
      </c>
      <c r="C229" s="614" t="s">
        <v>1908</v>
      </c>
      <c r="D229" s="361" t="s">
        <v>2068</v>
      </c>
      <c r="E229" s="630" t="s">
        <v>2069</v>
      </c>
      <c r="F229" s="361">
        <v>2012</v>
      </c>
      <c r="G229" s="362"/>
      <c r="H229" s="362"/>
      <c r="I229" s="362"/>
      <c r="J229" s="362"/>
      <c r="K229" s="362"/>
      <c r="L229" s="362"/>
    </row>
    <row r="230" spans="2:12" ht="60">
      <c r="B230" s="361">
        <v>2</v>
      </c>
      <c r="C230" s="614" t="s">
        <v>1908</v>
      </c>
      <c r="D230" s="361" t="s">
        <v>2072</v>
      </c>
      <c r="E230" s="630" t="s">
        <v>2070</v>
      </c>
      <c r="F230" s="361">
        <v>2012</v>
      </c>
      <c r="G230" s="362"/>
      <c r="H230" s="362"/>
      <c r="I230" s="362"/>
      <c r="J230" s="362"/>
      <c r="K230" s="362"/>
      <c r="L230" s="362"/>
    </row>
    <row r="231" spans="2:12" ht="60">
      <c r="B231" s="361">
        <v>3</v>
      </c>
      <c r="C231" s="614" t="s">
        <v>1908</v>
      </c>
      <c r="D231" s="361" t="s">
        <v>2073</v>
      </c>
      <c r="E231" s="630" t="s">
        <v>2071</v>
      </c>
      <c r="F231" s="361">
        <v>2012</v>
      </c>
      <c r="G231" s="362"/>
      <c r="H231" s="362"/>
      <c r="I231" s="362"/>
      <c r="J231" s="362"/>
      <c r="K231" s="362"/>
      <c r="L231" s="362"/>
    </row>
    <row r="232" spans="2:12" ht="60">
      <c r="B232" s="361">
        <v>4</v>
      </c>
      <c r="C232" s="614" t="s">
        <v>1908</v>
      </c>
      <c r="D232" s="361" t="s">
        <v>2074</v>
      </c>
      <c r="E232" s="630" t="s">
        <v>2071</v>
      </c>
      <c r="F232" s="361">
        <v>2012</v>
      </c>
      <c r="G232" s="362"/>
      <c r="H232" s="362"/>
      <c r="I232" s="362"/>
      <c r="J232" s="362"/>
      <c r="K232" s="362"/>
      <c r="L232" s="362"/>
    </row>
    <row r="233" spans="2:12" ht="105">
      <c r="B233" s="361">
        <v>5</v>
      </c>
      <c r="C233" s="614" t="s">
        <v>1908</v>
      </c>
      <c r="D233" s="361" t="s">
        <v>2076</v>
      </c>
      <c r="E233" s="630" t="s">
        <v>2075</v>
      </c>
      <c r="F233" s="361">
        <v>2012</v>
      </c>
      <c r="G233" s="362"/>
      <c r="H233" s="362"/>
      <c r="I233" s="362"/>
      <c r="J233" s="362"/>
      <c r="K233" s="362"/>
      <c r="L233" s="362"/>
    </row>
    <row r="234" spans="2:12" ht="105">
      <c r="B234" s="361">
        <v>6</v>
      </c>
      <c r="C234" s="614" t="s">
        <v>1908</v>
      </c>
      <c r="D234" s="361" t="s">
        <v>2076</v>
      </c>
      <c r="E234" s="630" t="s">
        <v>2077</v>
      </c>
      <c r="F234" s="361">
        <v>2012</v>
      </c>
      <c r="G234" s="362"/>
      <c r="H234" s="362"/>
      <c r="I234" s="362"/>
      <c r="J234" s="362"/>
      <c r="K234" s="362"/>
      <c r="L234" s="362"/>
    </row>
    <row r="235" spans="2:12" ht="45">
      <c r="B235" s="361">
        <v>7</v>
      </c>
      <c r="C235" s="614" t="s">
        <v>1908</v>
      </c>
      <c r="D235" s="361" t="s">
        <v>2079</v>
      </c>
      <c r="E235" s="630" t="s">
        <v>2078</v>
      </c>
      <c r="F235" s="361">
        <v>2012</v>
      </c>
      <c r="G235" s="362"/>
      <c r="H235" s="362"/>
      <c r="I235" s="362"/>
      <c r="J235" s="362"/>
      <c r="K235" s="362"/>
      <c r="L235" s="362"/>
    </row>
    <row r="236" spans="2:12" ht="30">
      <c r="B236" s="361">
        <v>8</v>
      </c>
      <c r="C236" s="614" t="s">
        <v>1908</v>
      </c>
      <c r="D236" s="361" t="s">
        <v>2080</v>
      </c>
      <c r="E236" s="630" t="s">
        <v>2078</v>
      </c>
      <c r="F236" s="361">
        <v>2012</v>
      </c>
      <c r="G236" s="362"/>
      <c r="H236" s="362"/>
      <c r="I236" s="362"/>
      <c r="J236" s="362"/>
      <c r="K236" s="362"/>
      <c r="L236" s="362"/>
    </row>
    <row r="237" spans="2:12" ht="60">
      <c r="B237" s="361">
        <v>9</v>
      </c>
      <c r="C237" s="614" t="s">
        <v>1908</v>
      </c>
      <c r="D237" s="361" t="s">
        <v>2081</v>
      </c>
      <c r="E237" s="630" t="s">
        <v>2082</v>
      </c>
      <c r="F237" s="361">
        <v>2012</v>
      </c>
      <c r="G237" s="362"/>
      <c r="H237" s="362"/>
      <c r="I237" s="362"/>
      <c r="J237" s="362"/>
      <c r="K237" s="362"/>
      <c r="L237" s="362"/>
    </row>
    <row r="238" spans="2:12" ht="60">
      <c r="B238" s="361">
        <v>10</v>
      </c>
      <c r="C238" s="614" t="s">
        <v>1908</v>
      </c>
      <c r="D238" s="361" t="s">
        <v>2083</v>
      </c>
      <c r="E238" s="630" t="s">
        <v>2084</v>
      </c>
      <c r="F238" s="361">
        <v>2012</v>
      </c>
      <c r="G238" s="362"/>
      <c r="H238" s="362"/>
      <c r="I238" s="362"/>
      <c r="J238" s="362"/>
      <c r="K238" s="362"/>
      <c r="L238" s="362"/>
    </row>
    <row r="239" spans="2:12" ht="30">
      <c r="B239" s="361">
        <v>11</v>
      </c>
      <c r="C239" s="614" t="s">
        <v>1908</v>
      </c>
      <c r="D239" s="361" t="s">
        <v>2085</v>
      </c>
      <c r="E239" s="630" t="s">
        <v>2086</v>
      </c>
      <c r="F239" s="361">
        <v>2012</v>
      </c>
      <c r="G239" s="362"/>
      <c r="H239" s="362"/>
      <c r="I239" s="362"/>
      <c r="J239" s="362"/>
      <c r="K239" s="362"/>
      <c r="L239" s="362"/>
    </row>
    <row r="240" spans="2:12" ht="30">
      <c r="B240" s="361">
        <v>12</v>
      </c>
      <c r="C240" s="614" t="s">
        <v>1908</v>
      </c>
      <c r="D240" s="361" t="s">
        <v>2087</v>
      </c>
      <c r="E240" s="630" t="s">
        <v>2088</v>
      </c>
      <c r="F240" s="361">
        <v>2012</v>
      </c>
      <c r="G240" s="362"/>
      <c r="H240" s="362"/>
      <c r="I240" s="362"/>
      <c r="J240" s="362"/>
      <c r="K240" s="362"/>
      <c r="L240" s="362"/>
    </row>
    <row r="241" spans="2:12" ht="30">
      <c r="B241" s="361">
        <v>13</v>
      </c>
      <c r="C241" s="614" t="s">
        <v>1908</v>
      </c>
      <c r="D241" s="361" t="s">
        <v>2089</v>
      </c>
      <c r="E241" s="630" t="s">
        <v>2088</v>
      </c>
      <c r="F241" s="361">
        <v>2012</v>
      </c>
      <c r="G241" s="362"/>
      <c r="H241" s="362"/>
      <c r="I241" s="362"/>
      <c r="J241" s="362"/>
      <c r="K241" s="362"/>
      <c r="L241" s="362"/>
    </row>
    <row r="242" spans="2:12" ht="45">
      <c r="B242" s="361">
        <v>14</v>
      </c>
      <c r="C242" s="614" t="s">
        <v>1908</v>
      </c>
      <c r="D242" s="361" t="s">
        <v>2090</v>
      </c>
      <c r="E242" s="630" t="s">
        <v>2088</v>
      </c>
      <c r="F242" s="361">
        <v>2012</v>
      </c>
      <c r="G242" s="362"/>
      <c r="H242" s="362"/>
      <c r="I242" s="362"/>
      <c r="J242" s="362"/>
      <c r="K242" s="362"/>
      <c r="L242" s="362"/>
    </row>
    <row r="243" spans="2:12" ht="60">
      <c r="B243" s="361">
        <v>15</v>
      </c>
      <c r="C243" s="614" t="s">
        <v>1908</v>
      </c>
      <c r="D243" s="361" t="s">
        <v>2091</v>
      </c>
      <c r="E243" s="630" t="s">
        <v>2088</v>
      </c>
      <c r="F243" s="361">
        <v>2012</v>
      </c>
      <c r="G243" s="362"/>
      <c r="H243" s="362"/>
      <c r="I243" s="362"/>
      <c r="J243" s="362"/>
      <c r="K243" s="362"/>
      <c r="L243" s="362"/>
    </row>
    <row r="244" spans="2:12" ht="45">
      <c r="B244" s="361">
        <v>16</v>
      </c>
      <c r="C244" s="614" t="s">
        <v>1908</v>
      </c>
      <c r="D244" s="361" t="s">
        <v>2092</v>
      </c>
      <c r="E244" s="630" t="s">
        <v>2088</v>
      </c>
      <c r="F244" s="361">
        <v>2012</v>
      </c>
      <c r="G244" s="362"/>
      <c r="H244" s="362"/>
      <c r="I244" s="362"/>
      <c r="J244" s="362"/>
      <c r="K244" s="362"/>
      <c r="L244" s="362"/>
    </row>
    <row r="245" spans="2:12" ht="45">
      <c r="B245" s="361">
        <v>17</v>
      </c>
      <c r="C245" s="614" t="s">
        <v>1908</v>
      </c>
      <c r="D245" s="361" t="s">
        <v>2093</v>
      </c>
      <c r="E245" s="630" t="s">
        <v>2088</v>
      </c>
      <c r="F245" s="361">
        <v>2012</v>
      </c>
      <c r="G245" s="362"/>
      <c r="H245" s="362"/>
      <c r="I245" s="362"/>
      <c r="J245" s="362"/>
      <c r="K245" s="362"/>
      <c r="L245" s="362"/>
    </row>
    <row r="246" spans="2:12" ht="30">
      <c r="B246" s="361">
        <v>18</v>
      </c>
      <c r="C246" s="614" t="s">
        <v>1908</v>
      </c>
      <c r="D246" s="361" t="s">
        <v>2094</v>
      </c>
      <c r="E246" s="630" t="s">
        <v>2088</v>
      </c>
      <c r="F246" s="361">
        <v>2012</v>
      </c>
      <c r="G246" s="362"/>
      <c r="H246" s="362"/>
      <c r="I246" s="362"/>
      <c r="J246" s="362"/>
      <c r="K246" s="362"/>
      <c r="L246" s="362"/>
    </row>
    <row r="247" spans="2:12" ht="30">
      <c r="B247" s="361">
        <v>19</v>
      </c>
      <c r="C247" s="614" t="s">
        <v>1908</v>
      </c>
      <c r="D247" s="361" t="s">
        <v>2095</v>
      </c>
      <c r="E247" s="630" t="s">
        <v>2088</v>
      </c>
      <c r="F247" s="361">
        <v>2012</v>
      </c>
      <c r="G247" s="362"/>
      <c r="H247" s="362"/>
      <c r="I247" s="362"/>
      <c r="J247" s="362"/>
      <c r="K247" s="362"/>
      <c r="L247" s="362"/>
    </row>
    <row r="248" spans="2:12" ht="45">
      <c r="B248" s="361">
        <v>20</v>
      </c>
      <c r="C248" s="614" t="s">
        <v>1908</v>
      </c>
      <c r="D248" s="361" t="s">
        <v>2096</v>
      </c>
      <c r="E248" s="630" t="s">
        <v>2088</v>
      </c>
      <c r="F248" s="361">
        <v>2012</v>
      </c>
      <c r="G248" s="362"/>
      <c r="H248" s="362"/>
      <c r="I248" s="362"/>
      <c r="J248" s="362"/>
      <c r="K248" s="362"/>
      <c r="L248" s="362"/>
    </row>
    <row r="249" spans="2:12" ht="75">
      <c r="B249" s="361">
        <v>21</v>
      </c>
      <c r="C249" s="614" t="s">
        <v>1908</v>
      </c>
      <c r="D249" s="361" t="s">
        <v>2097</v>
      </c>
      <c r="E249" s="630" t="s">
        <v>2088</v>
      </c>
      <c r="F249" s="361">
        <v>2012</v>
      </c>
      <c r="G249" s="362"/>
      <c r="H249" s="362"/>
      <c r="I249" s="362"/>
      <c r="J249" s="362"/>
      <c r="K249" s="362"/>
      <c r="L249" s="362"/>
    </row>
    <row r="250" spans="2:12" ht="15">
      <c r="B250" s="361">
        <v>22</v>
      </c>
      <c r="C250" s="361" t="s">
        <v>1245</v>
      </c>
      <c r="D250" s="361" t="s">
        <v>2098</v>
      </c>
      <c r="E250" s="630" t="s">
        <v>2101</v>
      </c>
      <c r="F250" s="361">
        <v>2012</v>
      </c>
      <c r="G250" s="362"/>
      <c r="H250" s="362"/>
      <c r="I250" s="362"/>
      <c r="J250" s="362"/>
      <c r="K250" s="362"/>
      <c r="L250" s="362"/>
    </row>
    <row r="251" spans="2:12" ht="30">
      <c r="B251" s="361">
        <v>23</v>
      </c>
      <c r="C251" s="361" t="s">
        <v>1245</v>
      </c>
      <c r="D251" s="361" t="s">
        <v>2099</v>
      </c>
      <c r="E251" s="630" t="s">
        <v>2102</v>
      </c>
      <c r="F251" s="361">
        <v>2012</v>
      </c>
      <c r="G251" s="362"/>
      <c r="H251" s="362"/>
      <c r="I251" s="362"/>
      <c r="J251" s="362"/>
      <c r="K251" s="362"/>
      <c r="L251" s="362"/>
    </row>
    <row r="252" spans="2:12" ht="30">
      <c r="B252" s="361">
        <v>24</v>
      </c>
      <c r="C252" s="361" t="s">
        <v>1245</v>
      </c>
      <c r="D252" s="361" t="s">
        <v>2100</v>
      </c>
      <c r="E252" s="630" t="s">
        <v>2102</v>
      </c>
      <c r="F252" s="361">
        <v>2012</v>
      </c>
      <c r="G252" s="362"/>
      <c r="H252" s="362"/>
      <c r="I252" s="362"/>
      <c r="J252" s="362"/>
      <c r="K252" s="362"/>
      <c r="L252" s="362"/>
    </row>
    <row r="253" spans="2:12" ht="45">
      <c r="B253" s="361">
        <v>25</v>
      </c>
      <c r="C253" s="361" t="s">
        <v>1853</v>
      </c>
      <c r="D253" s="361" t="s">
        <v>2103</v>
      </c>
      <c r="E253" s="630" t="s">
        <v>2104</v>
      </c>
      <c r="F253" s="361">
        <v>2012</v>
      </c>
      <c r="G253" s="362"/>
      <c r="H253" s="362"/>
      <c r="I253" s="362"/>
      <c r="J253" s="362"/>
      <c r="K253" s="362"/>
      <c r="L253" s="362"/>
    </row>
    <row r="254" spans="2:12" ht="45">
      <c r="B254" s="361">
        <v>26</v>
      </c>
      <c r="C254" s="361" t="s">
        <v>1853</v>
      </c>
      <c r="D254" s="361" t="s">
        <v>2103</v>
      </c>
      <c r="E254" s="630" t="s">
        <v>2108</v>
      </c>
      <c r="F254" s="361">
        <v>2012</v>
      </c>
      <c r="G254" s="362"/>
      <c r="H254" s="362"/>
      <c r="I254" s="362"/>
      <c r="J254" s="362"/>
      <c r="K254" s="362"/>
      <c r="L254" s="362"/>
    </row>
    <row r="255" spans="2:12" ht="60">
      <c r="B255" s="361">
        <v>27</v>
      </c>
      <c r="C255" s="361" t="s">
        <v>1853</v>
      </c>
      <c r="D255" s="361" t="s">
        <v>2105</v>
      </c>
      <c r="E255" s="630" t="s">
        <v>2108</v>
      </c>
      <c r="F255" s="361">
        <v>2012</v>
      </c>
      <c r="G255" s="362"/>
      <c r="H255" s="362"/>
      <c r="I255" s="362"/>
      <c r="J255" s="362"/>
      <c r="K255" s="362"/>
      <c r="L255" s="362"/>
    </row>
    <row r="256" spans="2:12" ht="60">
      <c r="B256" s="361">
        <v>28</v>
      </c>
      <c r="C256" s="361" t="s">
        <v>1853</v>
      </c>
      <c r="D256" s="361" t="s">
        <v>2106</v>
      </c>
      <c r="E256" s="630" t="s">
        <v>2107</v>
      </c>
      <c r="F256" s="361">
        <v>2012</v>
      </c>
      <c r="G256" s="362"/>
      <c r="H256" s="362"/>
      <c r="I256" s="362"/>
      <c r="J256" s="362"/>
      <c r="K256" s="362"/>
      <c r="L256" s="362"/>
    </row>
    <row r="257" spans="2:12" ht="30">
      <c r="B257" s="361">
        <v>29</v>
      </c>
      <c r="C257" s="361" t="s">
        <v>1853</v>
      </c>
      <c r="D257" s="361" t="s">
        <v>2109</v>
      </c>
      <c r="E257" s="630" t="s">
        <v>2107</v>
      </c>
      <c r="F257" s="361">
        <v>2012</v>
      </c>
      <c r="G257" s="362"/>
      <c r="H257" s="362"/>
      <c r="I257" s="362"/>
      <c r="J257" s="362"/>
      <c r="K257" s="362"/>
      <c r="L257" s="362"/>
    </row>
    <row r="258" spans="2:12" ht="60">
      <c r="B258" s="361">
        <v>30</v>
      </c>
      <c r="C258" s="361" t="s">
        <v>1853</v>
      </c>
      <c r="D258" s="361" t="s">
        <v>2106</v>
      </c>
      <c r="E258" s="630" t="s">
        <v>2088</v>
      </c>
      <c r="F258" s="361">
        <v>2012</v>
      </c>
      <c r="G258" s="362"/>
      <c r="H258" s="362"/>
      <c r="I258" s="362"/>
      <c r="J258" s="362"/>
      <c r="K258" s="362"/>
      <c r="L258" s="362"/>
    </row>
    <row r="259" spans="2:12" ht="30">
      <c r="B259" s="361">
        <v>31</v>
      </c>
      <c r="C259" s="361" t="s">
        <v>1853</v>
      </c>
      <c r="D259" s="361" t="s">
        <v>2110</v>
      </c>
      <c r="E259" s="630" t="s">
        <v>2088</v>
      </c>
      <c r="F259" s="361">
        <v>2012</v>
      </c>
      <c r="G259" s="362"/>
      <c r="H259" s="362"/>
      <c r="I259" s="362"/>
      <c r="J259" s="362"/>
      <c r="K259" s="362"/>
      <c r="L259" s="362"/>
    </row>
    <row r="260" spans="2:12" ht="90">
      <c r="B260" s="361">
        <v>32</v>
      </c>
      <c r="C260" s="361" t="s">
        <v>1853</v>
      </c>
      <c r="D260" s="361" t="s">
        <v>2111</v>
      </c>
      <c r="E260" s="630" t="s">
        <v>2088</v>
      </c>
      <c r="F260" s="361">
        <v>2012</v>
      </c>
      <c r="G260" s="362"/>
      <c r="H260" s="362"/>
      <c r="I260" s="362"/>
      <c r="J260" s="362"/>
      <c r="K260" s="362"/>
      <c r="L260" s="362"/>
    </row>
    <row r="261" spans="2:12" ht="45">
      <c r="B261" s="361">
        <v>33</v>
      </c>
      <c r="C261" s="614" t="s">
        <v>1908</v>
      </c>
      <c r="D261" s="361" t="s">
        <v>1909</v>
      </c>
      <c r="E261" s="630" t="s">
        <v>1910</v>
      </c>
      <c r="F261" s="596">
        <v>40878</v>
      </c>
      <c r="G261" s="362"/>
      <c r="H261" s="362"/>
      <c r="I261" s="362"/>
      <c r="J261" s="362"/>
      <c r="K261" s="362"/>
      <c r="L261" s="362"/>
    </row>
    <row r="262" spans="2:12" ht="45">
      <c r="B262" s="361">
        <v>34</v>
      </c>
      <c r="C262" s="614" t="s">
        <v>1908</v>
      </c>
      <c r="D262" s="361" t="s">
        <v>1911</v>
      </c>
      <c r="E262" s="630" t="s">
        <v>1910</v>
      </c>
      <c r="F262" s="596">
        <v>40878</v>
      </c>
      <c r="G262" s="362"/>
      <c r="H262" s="362"/>
      <c r="I262" s="362"/>
      <c r="J262" s="362"/>
      <c r="K262" s="362"/>
      <c r="L262" s="362"/>
    </row>
    <row r="263" spans="2:12" ht="105">
      <c r="B263" s="361">
        <v>35</v>
      </c>
      <c r="C263" s="614" t="s">
        <v>1908</v>
      </c>
      <c r="D263" s="361" t="s">
        <v>1912</v>
      </c>
      <c r="E263" s="630" t="s">
        <v>1913</v>
      </c>
      <c r="F263" s="596">
        <v>40848</v>
      </c>
      <c r="G263" s="362"/>
      <c r="H263" s="362"/>
      <c r="I263" s="362"/>
      <c r="J263" s="362"/>
      <c r="K263" s="362"/>
      <c r="L263" s="362"/>
    </row>
    <row r="264" spans="2:12" ht="45">
      <c r="B264" s="361">
        <v>36</v>
      </c>
      <c r="C264" s="614" t="s">
        <v>1908</v>
      </c>
      <c r="D264" s="361" t="s">
        <v>1914</v>
      </c>
      <c r="E264" s="630" t="s">
        <v>1915</v>
      </c>
      <c r="F264" s="596">
        <v>40787</v>
      </c>
      <c r="G264" s="362"/>
      <c r="H264" s="362"/>
      <c r="I264" s="362"/>
      <c r="J264" s="362"/>
      <c r="K264" s="362"/>
      <c r="L264" s="362"/>
    </row>
    <row r="265" spans="2:12" ht="42.75" customHeight="1">
      <c r="B265" s="361">
        <v>37</v>
      </c>
      <c r="C265" s="614" t="s">
        <v>1908</v>
      </c>
      <c r="D265" s="361" t="s">
        <v>1916</v>
      </c>
      <c r="E265" s="630" t="s">
        <v>1915</v>
      </c>
      <c r="F265" s="596">
        <v>40787</v>
      </c>
      <c r="G265" s="362"/>
      <c r="H265" s="362"/>
      <c r="I265" s="362"/>
      <c r="J265" s="362"/>
      <c r="K265" s="362"/>
      <c r="L265" s="362"/>
    </row>
    <row r="266" spans="2:12" ht="64.5" customHeight="1">
      <c r="B266" s="361">
        <v>38</v>
      </c>
      <c r="C266" s="614" t="s">
        <v>1908</v>
      </c>
      <c r="D266" s="645" t="s">
        <v>1917</v>
      </c>
      <c r="E266" s="630" t="s">
        <v>1915</v>
      </c>
      <c r="F266" s="596">
        <v>40787</v>
      </c>
      <c r="G266" s="362"/>
      <c r="H266" s="362"/>
      <c r="I266" s="362"/>
      <c r="J266" s="362"/>
      <c r="K266" s="362"/>
      <c r="L266" s="362"/>
    </row>
    <row r="267" spans="2:12" ht="30">
      <c r="B267" s="361">
        <v>39</v>
      </c>
      <c r="C267" s="614" t="s">
        <v>1908</v>
      </c>
      <c r="D267" s="361" t="s">
        <v>1918</v>
      </c>
      <c r="E267" s="630" t="s">
        <v>1915</v>
      </c>
      <c r="F267" s="596">
        <v>40787</v>
      </c>
      <c r="G267" s="362"/>
      <c r="H267" s="362"/>
      <c r="I267" s="362"/>
      <c r="J267" s="362"/>
      <c r="K267" s="362"/>
      <c r="L267" s="362"/>
    </row>
    <row r="268" spans="2:12" ht="45">
      <c r="B268" s="361">
        <v>40</v>
      </c>
      <c r="C268" s="614" t="s">
        <v>1908</v>
      </c>
      <c r="D268" s="361" t="s">
        <v>1919</v>
      </c>
      <c r="E268" s="630" t="s">
        <v>1915</v>
      </c>
      <c r="F268" s="596">
        <v>40787</v>
      </c>
      <c r="G268" s="362"/>
      <c r="H268" s="362"/>
      <c r="I268" s="362"/>
      <c r="J268" s="362"/>
      <c r="K268" s="362"/>
      <c r="L268" s="362"/>
    </row>
    <row r="269" spans="2:12" ht="75">
      <c r="B269" s="361">
        <v>41</v>
      </c>
      <c r="C269" s="614" t="s">
        <v>1908</v>
      </c>
      <c r="D269" s="361" t="s">
        <v>1920</v>
      </c>
      <c r="E269" s="630" t="s">
        <v>1921</v>
      </c>
      <c r="F269" s="596">
        <v>40725</v>
      </c>
      <c r="G269" s="362"/>
      <c r="H269" s="362"/>
      <c r="I269" s="362"/>
      <c r="J269" s="362"/>
      <c r="K269" s="362"/>
      <c r="L269" s="362"/>
    </row>
    <row r="270" spans="2:12" ht="45">
      <c r="B270" s="361">
        <v>42</v>
      </c>
      <c r="C270" s="614" t="s">
        <v>1908</v>
      </c>
      <c r="D270" s="361" t="s">
        <v>1922</v>
      </c>
      <c r="E270" s="630" t="s">
        <v>1923</v>
      </c>
      <c r="F270" s="596">
        <v>40664</v>
      </c>
      <c r="G270" s="362"/>
      <c r="H270" s="362"/>
      <c r="I270" s="362"/>
      <c r="J270" s="362"/>
      <c r="K270" s="362"/>
      <c r="L270" s="362"/>
    </row>
    <row r="271" spans="2:12" ht="60">
      <c r="B271" s="361">
        <v>43</v>
      </c>
      <c r="C271" s="614" t="s">
        <v>1908</v>
      </c>
      <c r="D271" s="361" t="s">
        <v>1924</v>
      </c>
      <c r="E271" s="630" t="s">
        <v>1923</v>
      </c>
      <c r="F271" s="596">
        <v>40664</v>
      </c>
      <c r="G271" s="362"/>
      <c r="H271" s="362"/>
      <c r="I271" s="362"/>
      <c r="J271" s="362"/>
      <c r="K271" s="362"/>
      <c r="L271" s="362"/>
    </row>
    <row r="272" spans="2:12" ht="30">
      <c r="B272" s="361">
        <v>44</v>
      </c>
      <c r="C272" s="614" t="s">
        <v>1185</v>
      </c>
      <c r="D272" s="361" t="s">
        <v>1925</v>
      </c>
      <c r="E272" s="630" t="s">
        <v>1923</v>
      </c>
      <c r="F272" s="596">
        <v>40664</v>
      </c>
      <c r="G272" s="362"/>
      <c r="H272" s="362"/>
      <c r="I272" s="362"/>
      <c r="J272" s="362"/>
      <c r="K272" s="362"/>
      <c r="L272" s="362"/>
    </row>
    <row r="273" spans="2:12" ht="60">
      <c r="B273" s="361">
        <v>45</v>
      </c>
      <c r="C273" s="614" t="s">
        <v>1908</v>
      </c>
      <c r="D273" s="361" t="s">
        <v>1926</v>
      </c>
      <c r="E273" s="630" t="s">
        <v>1927</v>
      </c>
      <c r="F273" s="646">
        <v>40634</v>
      </c>
      <c r="G273" s="362"/>
      <c r="H273" s="362"/>
      <c r="I273" s="362"/>
      <c r="J273" s="362"/>
      <c r="K273" s="362"/>
      <c r="L273" s="362"/>
    </row>
    <row r="274" spans="2:12" ht="105">
      <c r="B274" s="361">
        <v>46</v>
      </c>
      <c r="C274" s="614" t="s">
        <v>1908</v>
      </c>
      <c r="D274" s="361" t="s">
        <v>1928</v>
      </c>
      <c r="E274" s="630" t="s">
        <v>1927</v>
      </c>
      <c r="F274" s="646">
        <v>40634</v>
      </c>
      <c r="G274" s="362"/>
      <c r="H274" s="362"/>
      <c r="I274" s="362"/>
      <c r="J274" s="362"/>
      <c r="K274" s="362"/>
      <c r="L274" s="362"/>
    </row>
    <row r="275" spans="2:12" ht="60">
      <c r="B275" s="361">
        <v>47</v>
      </c>
      <c r="C275" s="614" t="s">
        <v>1908</v>
      </c>
      <c r="D275" s="361" t="s">
        <v>1929</v>
      </c>
      <c r="E275" s="630" t="s">
        <v>1930</v>
      </c>
      <c r="F275" s="646">
        <v>40575</v>
      </c>
      <c r="G275" s="362"/>
      <c r="H275" s="362"/>
      <c r="I275" s="362"/>
      <c r="J275" s="362"/>
      <c r="K275" s="362"/>
      <c r="L275" s="362"/>
    </row>
    <row r="276" spans="2:12" ht="60">
      <c r="B276" s="361">
        <v>48</v>
      </c>
      <c r="C276" s="614" t="s">
        <v>1908</v>
      </c>
      <c r="D276" s="645" t="s">
        <v>1931</v>
      </c>
      <c r="E276" s="630" t="s">
        <v>791</v>
      </c>
      <c r="F276" s="596">
        <v>40544</v>
      </c>
      <c r="G276" s="362"/>
      <c r="H276" s="362"/>
      <c r="I276" s="362"/>
      <c r="J276" s="362"/>
      <c r="K276" s="362"/>
      <c r="L276" s="362"/>
    </row>
    <row r="277" spans="2:12" ht="75">
      <c r="B277" s="361">
        <v>49</v>
      </c>
      <c r="C277" s="614" t="s">
        <v>1908</v>
      </c>
      <c r="D277" s="647" t="s">
        <v>1932</v>
      </c>
      <c r="E277" s="630" t="s">
        <v>1933</v>
      </c>
      <c r="F277" s="648">
        <v>40534</v>
      </c>
      <c r="G277" s="362"/>
      <c r="H277" s="362"/>
      <c r="I277" s="362"/>
      <c r="J277" s="362"/>
      <c r="K277" s="362"/>
      <c r="L277" s="362"/>
    </row>
    <row r="278" spans="2:12" ht="30">
      <c r="B278" s="361">
        <v>50</v>
      </c>
      <c r="C278" s="649" t="s">
        <v>1908</v>
      </c>
      <c r="D278" s="610" t="s">
        <v>1934</v>
      </c>
      <c r="E278" s="630" t="s">
        <v>1933</v>
      </c>
      <c r="F278" s="648">
        <v>40534</v>
      </c>
      <c r="G278" s="362"/>
      <c r="H278" s="362"/>
      <c r="I278" s="362"/>
      <c r="J278" s="362"/>
      <c r="K278" s="362"/>
      <c r="L278" s="362"/>
    </row>
    <row r="279" spans="2:12" ht="90">
      <c r="B279" s="361">
        <v>51</v>
      </c>
      <c r="C279" s="614" t="s">
        <v>1908</v>
      </c>
      <c r="D279" s="610" t="s">
        <v>1935</v>
      </c>
      <c r="E279" s="650" t="s">
        <v>1936</v>
      </c>
      <c r="F279" s="648">
        <v>40534</v>
      </c>
      <c r="G279" s="362"/>
      <c r="H279" s="362"/>
      <c r="I279" s="362"/>
      <c r="J279" s="362"/>
      <c r="K279" s="362"/>
      <c r="L279" s="362"/>
    </row>
    <row r="280" spans="2:12" ht="30">
      <c r="B280" s="361">
        <v>52</v>
      </c>
      <c r="C280" s="614" t="s">
        <v>1908</v>
      </c>
      <c r="D280" s="610" t="s">
        <v>1937</v>
      </c>
      <c r="E280" s="650" t="s">
        <v>1936</v>
      </c>
      <c r="F280" s="648">
        <v>40513</v>
      </c>
      <c r="G280" s="362"/>
      <c r="H280" s="362"/>
      <c r="I280" s="362"/>
      <c r="J280" s="362"/>
      <c r="K280" s="362"/>
      <c r="L280" s="362"/>
    </row>
    <row r="281" spans="2:12" ht="90">
      <c r="B281" s="361">
        <v>53</v>
      </c>
      <c r="C281" s="649" t="s">
        <v>1908</v>
      </c>
      <c r="D281" s="647" t="s">
        <v>1938</v>
      </c>
      <c r="E281" s="651" t="s">
        <v>1936</v>
      </c>
      <c r="F281" s="652">
        <v>40513</v>
      </c>
      <c r="G281" s="362"/>
      <c r="H281" s="362"/>
      <c r="I281" s="362"/>
      <c r="J281" s="362"/>
      <c r="K281" s="362"/>
      <c r="L281" s="362"/>
    </row>
    <row r="282" spans="2:12" ht="60">
      <c r="B282" s="361">
        <v>54</v>
      </c>
      <c r="C282" s="653" t="s">
        <v>1908</v>
      </c>
      <c r="D282" s="654" t="s">
        <v>1939</v>
      </c>
      <c r="E282" s="655" t="s">
        <v>1936</v>
      </c>
      <c r="F282" s="656">
        <v>40513</v>
      </c>
      <c r="G282" s="362"/>
      <c r="H282" s="362"/>
      <c r="I282" s="362"/>
      <c r="J282" s="362"/>
      <c r="K282" s="362"/>
      <c r="L282" s="362"/>
    </row>
    <row r="283" spans="2:12" ht="90">
      <c r="B283" s="361">
        <v>55</v>
      </c>
      <c r="C283" s="657" t="s">
        <v>1908</v>
      </c>
      <c r="D283" s="610" t="s">
        <v>1940</v>
      </c>
      <c r="E283" s="650" t="s">
        <v>1936</v>
      </c>
      <c r="F283" s="648">
        <v>40513</v>
      </c>
      <c r="G283" s="362"/>
      <c r="H283" s="362"/>
      <c r="I283" s="362"/>
      <c r="J283" s="362"/>
      <c r="K283" s="362"/>
      <c r="L283" s="362"/>
    </row>
    <row r="284" spans="2:12" ht="75">
      <c r="B284" s="361">
        <v>56</v>
      </c>
      <c r="C284" s="658" t="s">
        <v>1908</v>
      </c>
      <c r="D284" s="659" t="s">
        <v>1941</v>
      </c>
      <c r="E284" s="660" t="s">
        <v>1936</v>
      </c>
      <c r="F284" s="661">
        <v>40513</v>
      </c>
      <c r="G284" s="362"/>
      <c r="H284" s="362"/>
      <c r="I284" s="362"/>
      <c r="J284" s="362"/>
      <c r="K284" s="362"/>
      <c r="L284" s="362"/>
    </row>
    <row r="285" spans="2:12" ht="60">
      <c r="B285" s="361">
        <v>57</v>
      </c>
      <c r="C285" s="653" t="s">
        <v>1908</v>
      </c>
      <c r="D285" s="654" t="s">
        <v>1942</v>
      </c>
      <c r="E285" s="655" t="s">
        <v>1936</v>
      </c>
      <c r="F285" s="656">
        <v>40513</v>
      </c>
      <c r="G285" s="362"/>
      <c r="H285" s="362"/>
      <c r="I285" s="362"/>
      <c r="J285" s="362"/>
      <c r="K285" s="362"/>
      <c r="L285" s="362"/>
    </row>
    <row r="286" spans="2:12" ht="105">
      <c r="B286" s="361">
        <v>58</v>
      </c>
      <c r="C286" s="653" t="s">
        <v>1908</v>
      </c>
      <c r="D286" s="654" t="s">
        <v>1943</v>
      </c>
      <c r="E286" s="655" t="s">
        <v>1936</v>
      </c>
      <c r="F286" s="656">
        <v>40513</v>
      </c>
      <c r="G286" s="362"/>
      <c r="H286" s="362"/>
      <c r="I286" s="362"/>
      <c r="J286" s="362"/>
      <c r="K286" s="362"/>
      <c r="L286" s="362"/>
    </row>
    <row r="287" spans="2:12" ht="60">
      <c r="B287" s="361">
        <v>59</v>
      </c>
      <c r="C287" s="653" t="s">
        <v>1908</v>
      </c>
      <c r="D287" s="654" t="s">
        <v>1944</v>
      </c>
      <c r="E287" s="655" t="s">
        <v>1936</v>
      </c>
      <c r="F287" s="656">
        <v>40513</v>
      </c>
      <c r="G287" s="362"/>
      <c r="H287" s="362"/>
      <c r="I287" s="362"/>
      <c r="J287" s="362"/>
      <c r="K287" s="362"/>
      <c r="L287" s="362"/>
    </row>
    <row r="288" spans="2:12" ht="45">
      <c r="B288" s="361">
        <v>60</v>
      </c>
      <c r="C288" s="653" t="s">
        <v>1908</v>
      </c>
      <c r="D288" s="654" t="s">
        <v>1945</v>
      </c>
      <c r="E288" s="655" t="s">
        <v>1936</v>
      </c>
      <c r="F288" s="656">
        <v>40513</v>
      </c>
      <c r="G288" s="362"/>
      <c r="H288" s="362"/>
      <c r="I288" s="362"/>
      <c r="J288" s="362"/>
      <c r="K288" s="362"/>
      <c r="L288" s="362"/>
    </row>
    <row r="289" spans="2:12" ht="135">
      <c r="B289" s="361">
        <v>61</v>
      </c>
      <c r="C289" s="653" t="s">
        <v>1908</v>
      </c>
      <c r="D289" s="654" t="s">
        <v>1946</v>
      </c>
      <c r="E289" s="655" t="s">
        <v>1947</v>
      </c>
      <c r="F289" s="656">
        <v>40483</v>
      </c>
      <c r="G289" s="362"/>
      <c r="H289" s="362"/>
      <c r="I289" s="362"/>
      <c r="J289" s="362"/>
      <c r="K289" s="362"/>
      <c r="L289" s="362"/>
    </row>
    <row r="290" spans="2:12" ht="75">
      <c r="B290" s="361">
        <v>62</v>
      </c>
      <c r="C290" s="657" t="s">
        <v>1908</v>
      </c>
      <c r="D290" s="610" t="s">
        <v>1948</v>
      </c>
      <c r="E290" s="650" t="s">
        <v>1947</v>
      </c>
      <c r="F290" s="648">
        <v>40483</v>
      </c>
      <c r="G290" s="362"/>
      <c r="H290" s="362"/>
      <c r="I290" s="362"/>
      <c r="J290" s="362"/>
      <c r="K290" s="362"/>
      <c r="L290" s="362"/>
    </row>
    <row r="291" spans="2:12" ht="75">
      <c r="B291" s="361">
        <v>63</v>
      </c>
      <c r="C291" s="653" t="s">
        <v>1908</v>
      </c>
      <c r="D291" s="654" t="s">
        <v>1949</v>
      </c>
      <c r="E291" s="655" t="s">
        <v>1947</v>
      </c>
      <c r="F291" s="656">
        <v>40483</v>
      </c>
      <c r="G291" s="362"/>
      <c r="H291" s="362"/>
      <c r="I291" s="362"/>
      <c r="J291" s="362"/>
      <c r="K291" s="362"/>
      <c r="L291" s="362"/>
    </row>
    <row r="292" spans="2:12" ht="90">
      <c r="B292" s="361">
        <v>64</v>
      </c>
      <c r="C292" s="657" t="s">
        <v>1908</v>
      </c>
      <c r="D292" s="610" t="s">
        <v>1950</v>
      </c>
      <c r="E292" s="650" t="s">
        <v>1951</v>
      </c>
      <c r="F292" s="648">
        <v>40452</v>
      </c>
      <c r="G292" s="362"/>
      <c r="H292" s="362"/>
      <c r="I292" s="362"/>
      <c r="J292" s="362"/>
      <c r="K292" s="362"/>
      <c r="L292" s="362"/>
    </row>
    <row r="293" spans="2:12" ht="75">
      <c r="B293" s="361">
        <v>65</v>
      </c>
      <c r="C293" s="658" t="s">
        <v>1908</v>
      </c>
      <c r="D293" s="659" t="s">
        <v>1952</v>
      </c>
      <c r="E293" s="660" t="s">
        <v>1953</v>
      </c>
      <c r="F293" s="661">
        <v>40452</v>
      </c>
      <c r="G293" s="362"/>
      <c r="H293" s="362"/>
      <c r="I293" s="362"/>
      <c r="J293" s="362"/>
      <c r="K293" s="362"/>
      <c r="L293" s="362"/>
    </row>
    <row r="294" spans="2:12" ht="90">
      <c r="B294" s="361">
        <v>66</v>
      </c>
      <c r="C294" s="615" t="s">
        <v>1908</v>
      </c>
      <c r="D294" s="647" t="s">
        <v>1954</v>
      </c>
      <c r="E294" s="651" t="s">
        <v>1953</v>
      </c>
      <c r="F294" s="652">
        <v>40452</v>
      </c>
      <c r="G294" s="362"/>
      <c r="H294" s="362"/>
      <c r="I294" s="362"/>
      <c r="J294" s="362"/>
      <c r="K294" s="362"/>
      <c r="L294" s="362"/>
    </row>
    <row r="295" spans="2:12" ht="45">
      <c r="B295" s="361">
        <v>67</v>
      </c>
      <c r="C295" s="657" t="s">
        <v>1908</v>
      </c>
      <c r="D295" s="610" t="s">
        <v>1955</v>
      </c>
      <c r="E295" s="650" t="s">
        <v>1956</v>
      </c>
      <c r="F295" s="648">
        <v>40422</v>
      </c>
      <c r="G295" s="362"/>
      <c r="H295" s="362"/>
      <c r="I295" s="362"/>
      <c r="J295" s="362"/>
      <c r="K295" s="362"/>
      <c r="L295" s="362"/>
    </row>
    <row r="296" spans="2:12" ht="60">
      <c r="B296" s="361">
        <v>68</v>
      </c>
      <c r="C296" s="658" t="s">
        <v>1908</v>
      </c>
      <c r="D296" s="659" t="s">
        <v>1957</v>
      </c>
      <c r="E296" s="660" t="s">
        <v>1958</v>
      </c>
      <c r="F296" s="661">
        <v>40299</v>
      </c>
      <c r="G296" s="362"/>
      <c r="H296" s="362"/>
      <c r="I296" s="362"/>
      <c r="J296" s="362"/>
      <c r="K296" s="362"/>
      <c r="L296" s="362"/>
    </row>
    <row r="297" spans="2:12" ht="45">
      <c r="B297" s="361">
        <v>69</v>
      </c>
      <c r="C297" s="615" t="s">
        <v>1908</v>
      </c>
      <c r="D297" s="647" t="s">
        <v>1959</v>
      </c>
      <c r="E297" s="651" t="s">
        <v>1960</v>
      </c>
      <c r="F297" s="652">
        <v>40269</v>
      </c>
      <c r="G297" s="362"/>
      <c r="H297" s="362"/>
      <c r="I297" s="362"/>
      <c r="J297" s="362"/>
      <c r="K297" s="362"/>
      <c r="L297" s="362"/>
    </row>
    <row r="298" spans="2:12" ht="45">
      <c r="B298" s="361">
        <v>70</v>
      </c>
      <c r="C298" s="657" t="s">
        <v>1908</v>
      </c>
      <c r="D298" s="610" t="s">
        <v>1961</v>
      </c>
      <c r="E298" s="650" t="s">
        <v>1960</v>
      </c>
      <c r="F298" s="648">
        <v>40269</v>
      </c>
      <c r="G298" s="362"/>
      <c r="H298" s="362"/>
      <c r="I298" s="362"/>
      <c r="J298" s="362"/>
      <c r="K298" s="362"/>
      <c r="L298" s="362"/>
    </row>
    <row r="299" spans="2:12" ht="60">
      <c r="B299" s="361">
        <v>71</v>
      </c>
      <c r="C299" s="658" t="s">
        <v>1908</v>
      </c>
      <c r="D299" s="659" t="s">
        <v>1962</v>
      </c>
      <c r="E299" s="660" t="s">
        <v>1963</v>
      </c>
      <c r="F299" s="661">
        <v>40269</v>
      </c>
      <c r="G299" s="362"/>
      <c r="H299" s="362"/>
      <c r="I299" s="362"/>
      <c r="J299" s="362"/>
      <c r="K299" s="362"/>
      <c r="L299" s="362"/>
    </row>
    <row r="300" spans="2:12" ht="120">
      <c r="B300" s="361">
        <v>72</v>
      </c>
      <c r="C300" s="657" t="s">
        <v>1908</v>
      </c>
      <c r="D300" s="610" t="s">
        <v>1964</v>
      </c>
      <c r="E300" s="650" t="s">
        <v>1933</v>
      </c>
      <c r="F300" s="648">
        <v>40210</v>
      </c>
      <c r="G300" s="362"/>
      <c r="H300" s="362"/>
      <c r="I300" s="362"/>
      <c r="J300" s="362"/>
      <c r="K300" s="362"/>
      <c r="L300" s="362"/>
    </row>
    <row r="301" spans="2:12" ht="75">
      <c r="B301" s="361">
        <v>73</v>
      </c>
      <c r="C301" s="658" t="s">
        <v>1908</v>
      </c>
      <c r="D301" s="659" t="s">
        <v>1965</v>
      </c>
      <c r="E301" s="660" t="s">
        <v>1933</v>
      </c>
      <c r="F301" s="661">
        <v>40210</v>
      </c>
      <c r="G301" s="362"/>
      <c r="H301" s="362"/>
      <c r="I301" s="362"/>
      <c r="J301" s="362"/>
      <c r="K301" s="362"/>
      <c r="L301" s="362"/>
    </row>
    <row r="302" spans="2:12" ht="60">
      <c r="B302" s="361">
        <v>74</v>
      </c>
      <c r="C302" s="658" t="s">
        <v>1908</v>
      </c>
      <c r="D302" s="659" t="s">
        <v>1966</v>
      </c>
      <c r="E302" s="660" t="s">
        <v>1933</v>
      </c>
      <c r="F302" s="661">
        <v>40210</v>
      </c>
      <c r="G302" s="362"/>
      <c r="H302" s="362"/>
      <c r="I302" s="362"/>
      <c r="J302" s="362"/>
      <c r="K302" s="362"/>
      <c r="L302" s="362"/>
    </row>
    <row r="303" spans="2:12" ht="75">
      <c r="B303" s="361">
        <v>75</v>
      </c>
      <c r="C303" s="615" t="s">
        <v>1908</v>
      </c>
      <c r="D303" s="647" t="s">
        <v>1967</v>
      </c>
      <c r="E303" s="651" t="s">
        <v>1968</v>
      </c>
      <c r="F303" s="652">
        <v>40179</v>
      </c>
      <c r="G303" s="362"/>
      <c r="H303" s="362"/>
      <c r="I303" s="362"/>
      <c r="J303" s="362"/>
      <c r="K303" s="362"/>
      <c r="L303" s="362"/>
    </row>
    <row r="304" spans="2:12" ht="60">
      <c r="B304" s="361">
        <v>76</v>
      </c>
      <c r="C304" s="657" t="s">
        <v>1908</v>
      </c>
      <c r="D304" s="610" t="s">
        <v>1969</v>
      </c>
      <c r="E304" s="650" t="s">
        <v>1968</v>
      </c>
      <c r="F304" s="648">
        <v>40179</v>
      </c>
      <c r="G304" s="362"/>
      <c r="H304" s="362"/>
      <c r="I304" s="362"/>
      <c r="J304" s="362"/>
      <c r="K304" s="362"/>
      <c r="L304" s="362"/>
    </row>
    <row r="305" spans="2:12" ht="75">
      <c r="B305" s="361">
        <v>77</v>
      </c>
      <c r="C305" s="658" t="s">
        <v>1908</v>
      </c>
      <c r="D305" s="659" t="s">
        <v>1970</v>
      </c>
      <c r="E305" s="660" t="s">
        <v>1968</v>
      </c>
      <c r="F305" s="661">
        <v>40179</v>
      </c>
      <c r="G305" s="362"/>
      <c r="H305" s="362"/>
      <c r="I305" s="362"/>
      <c r="J305" s="362"/>
      <c r="K305" s="362"/>
      <c r="L305" s="362"/>
    </row>
    <row r="306" spans="2:12" ht="45">
      <c r="B306" s="361">
        <v>78</v>
      </c>
      <c r="C306" s="649" t="s">
        <v>1908</v>
      </c>
      <c r="D306" s="647" t="s">
        <v>1971</v>
      </c>
      <c r="E306" s="651" t="s">
        <v>1968</v>
      </c>
      <c r="F306" s="652">
        <v>40179</v>
      </c>
      <c r="G306" s="362"/>
      <c r="H306" s="362"/>
      <c r="I306" s="362"/>
      <c r="J306" s="362"/>
      <c r="K306" s="362"/>
      <c r="L306" s="362"/>
    </row>
    <row r="307" spans="2:12" ht="135">
      <c r="B307" s="361">
        <v>79</v>
      </c>
      <c r="C307" s="614" t="s">
        <v>1908</v>
      </c>
      <c r="D307" s="610" t="s">
        <v>1972</v>
      </c>
      <c r="E307" s="650" t="s">
        <v>1968</v>
      </c>
      <c r="F307" s="648">
        <v>40179</v>
      </c>
      <c r="G307" s="362"/>
      <c r="H307" s="362"/>
      <c r="I307" s="362"/>
      <c r="J307" s="362"/>
      <c r="K307" s="362"/>
      <c r="L307" s="362"/>
    </row>
    <row r="308" spans="2:12" ht="90">
      <c r="B308" s="361">
        <v>80</v>
      </c>
      <c r="C308" s="615" t="s">
        <v>1908</v>
      </c>
      <c r="D308" s="647" t="s">
        <v>1973</v>
      </c>
      <c r="E308" s="651" t="s">
        <v>1968</v>
      </c>
      <c r="F308" s="652">
        <v>40179</v>
      </c>
      <c r="G308" s="362"/>
      <c r="H308" s="362"/>
      <c r="I308" s="362"/>
      <c r="J308" s="362"/>
      <c r="K308" s="362"/>
      <c r="L308" s="362"/>
    </row>
    <row r="309" spans="2:12" ht="60">
      <c r="B309" s="361">
        <v>81</v>
      </c>
      <c r="C309" s="657" t="s">
        <v>1908</v>
      </c>
      <c r="D309" s="610" t="s">
        <v>1974</v>
      </c>
      <c r="E309" s="650" t="s">
        <v>1968</v>
      </c>
      <c r="F309" s="648">
        <v>40179</v>
      </c>
      <c r="G309" s="362"/>
      <c r="H309" s="362"/>
      <c r="I309" s="362"/>
      <c r="J309" s="362"/>
      <c r="K309" s="362"/>
      <c r="L309" s="362"/>
    </row>
    <row r="310" spans="2:12" ht="60">
      <c r="B310" s="361">
        <v>82</v>
      </c>
      <c r="C310" s="658" t="s">
        <v>1908</v>
      </c>
      <c r="D310" s="659" t="s">
        <v>1975</v>
      </c>
      <c r="E310" s="660" t="s">
        <v>1968</v>
      </c>
      <c r="F310" s="648">
        <v>40179</v>
      </c>
      <c r="G310" s="362"/>
      <c r="H310" s="362"/>
      <c r="I310" s="362"/>
      <c r="J310" s="362"/>
      <c r="K310" s="362"/>
      <c r="L310" s="362"/>
    </row>
    <row r="311" spans="2:12" ht="45">
      <c r="B311" s="361">
        <v>83</v>
      </c>
      <c r="C311" s="657" t="s">
        <v>1908</v>
      </c>
      <c r="D311" s="610" t="s">
        <v>1976</v>
      </c>
      <c r="E311" s="650" t="s">
        <v>1968</v>
      </c>
      <c r="F311" s="648">
        <v>40179</v>
      </c>
      <c r="G311" s="362"/>
      <c r="H311" s="362"/>
      <c r="I311" s="362"/>
      <c r="J311" s="362"/>
      <c r="K311" s="362"/>
      <c r="L311" s="362"/>
    </row>
    <row r="312" spans="2:12" ht="75">
      <c r="B312" s="361">
        <v>1</v>
      </c>
      <c r="C312" s="649" t="s">
        <v>1908</v>
      </c>
      <c r="D312" s="647" t="s">
        <v>1977</v>
      </c>
      <c r="E312" s="651" t="s">
        <v>1968</v>
      </c>
      <c r="F312" s="662">
        <v>2010</v>
      </c>
      <c r="G312" s="362"/>
      <c r="H312" s="362"/>
      <c r="I312" s="362"/>
      <c r="J312" s="362"/>
      <c r="K312" s="362"/>
      <c r="L312" s="362"/>
    </row>
    <row r="313" spans="2:12" ht="75">
      <c r="B313" s="361">
        <v>85</v>
      </c>
      <c r="C313" s="653" t="s">
        <v>1908</v>
      </c>
      <c r="D313" s="654" t="s">
        <v>1978</v>
      </c>
      <c r="E313" s="655" t="s">
        <v>1968</v>
      </c>
      <c r="F313" s="662">
        <v>2010</v>
      </c>
      <c r="G313" s="362"/>
      <c r="H313" s="362"/>
      <c r="I313" s="362"/>
      <c r="J313" s="362"/>
      <c r="K313" s="362"/>
      <c r="L313" s="362"/>
    </row>
    <row r="314" spans="2:12" ht="75">
      <c r="B314" s="361">
        <v>86</v>
      </c>
      <c r="C314" s="653" t="s">
        <v>1908</v>
      </c>
      <c r="D314" s="654" t="s">
        <v>1979</v>
      </c>
      <c r="E314" s="655" t="s">
        <v>1968</v>
      </c>
      <c r="F314" s="662">
        <v>2010</v>
      </c>
      <c r="G314" s="362"/>
      <c r="H314" s="362"/>
      <c r="I314" s="362"/>
      <c r="J314" s="362"/>
      <c r="K314" s="362"/>
      <c r="L314" s="362"/>
    </row>
    <row r="315" spans="2:12" ht="45">
      <c r="B315" s="361">
        <v>87</v>
      </c>
      <c r="C315" s="653" t="s">
        <v>1342</v>
      </c>
      <c r="D315" s="654" t="s">
        <v>1980</v>
      </c>
      <c r="E315" s="655" t="s">
        <v>1981</v>
      </c>
      <c r="F315" s="663">
        <v>2010</v>
      </c>
      <c r="G315" s="362"/>
      <c r="H315" s="362"/>
      <c r="I315" s="362"/>
      <c r="J315" s="362"/>
      <c r="K315" s="362"/>
      <c r="L315" s="362"/>
    </row>
    <row r="316" spans="2:12" ht="45">
      <c r="B316" s="361">
        <v>88</v>
      </c>
      <c r="C316" s="653" t="s">
        <v>1342</v>
      </c>
      <c r="D316" s="654" t="s">
        <v>1982</v>
      </c>
      <c r="E316" s="655" t="s">
        <v>1983</v>
      </c>
      <c r="F316" s="663">
        <v>2010</v>
      </c>
      <c r="G316" s="362"/>
      <c r="H316" s="362"/>
      <c r="I316" s="362"/>
      <c r="J316" s="362"/>
      <c r="K316" s="362"/>
      <c r="L316" s="362"/>
    </row>
    <row r="317" spans="2:12" ht="60">
      <c r="B317" s="361">
        <v>89</v>
      </c>
      <c r="C317" s="653" t="s">
        <v>1984</v>
      </c>
      <c r="D317" s="654" t="s">
        <v>1985</v>
      </c>
      <c r="E317" s="655" t="s">
        <v>1983</v>
      </c>
      <c r="F317" s="663">
        <v>2010</v>
      </c>
      <c r="G317" s="362"/>
      <c r="H317" s="362"/>
      <c r="I317" s="362"/>
      <c r="J317" s="362"/>
      <c r="K317" s="362"/>
      <c r="L317" s="362"/>
    </row>
    <row r="318" spans="2:12" ht="45">
      <c r="B318" s="361">
        <v>90</v>
      </c>
      <c r="C318" s="653" t="s">
        <v>1986</v>
      </c>
      <c r="D318" s="654" t="s">
        <v>1987</v>
      </c>
      <c r="E318" s="655" t="s">
        <v>1988</v>
      </c>
      <c r="F318" s="663">
        <v>2010</v>
      </c>
      <c r="G318" s="362"/>
      <c r="H318" s="362"/>
      <c r="I318" s="362"/>
      <c r="J318" s="362"/>
      <c r="K318" s="362"/>
      <c r="L318" s="362"/>
    </row>
    <row r="319" spans="2:12" ht="45">
      <c r="B319" s="361">
        <v>91</v>
      </c>
      <c r="C319" s="657" t="s">
        <v>1908</v>
      </c>
      <c r="D319" s="610" t="s">
        <v>1989</v>
      </c>
      <c r="E319" s="650" t="s">
        <v>1990</v>
      </c>
      <c r="F319" s="663">
        <v>2009</v>
      </c>
      <c r="G319" s="362"/>
      <c r="H319" s="362"/>
      <c r="I319" s="362"/>
      <c r="J319" s="362"/>
      <c r="K319" s="362"/>
      <c r="L319" s="362"/>
    </row>
    <row r="320" spans="2:12" ht="60">
      <c r="B320" s="361">
        <v>92</v>
      </c>
      <c r="C320" s="658" t="s">
        <v>1908</v>
      </c>
      <c r="D320" s="659" t="s">
        <v>1991</v>
      </c>
      <c r="E320" s="660" t="s">
        <v>1990</v>
      </c>
      <c r="F320" s="664">
        <v>2009</v>
      </c>
      <c r="G320" s="362"/>
      <c r="H320" s="362"/>
      <c r="I320" s="362"/>
      <c r="J320" s="362"/>
      <c r="K320" s="362"/>
      <c r="L320" s="362"/>
    </row>
    <row r="321" spans="2:12" ht="90">
      <c r="B321" s="361">
        <v>93</v>
      </c>
      <c r="C321" s="657" t="s">
        <v>1908</v>
      </c>
      <c r="D321" s="610" t="s">
        <v>1992</v>
      </c>
      <c r="E321" s="650" t="s">
        <v>1990</v>
      </c>
      <c r="F321" s="663">
        <v>2009</v>
      </c>
      <c r="G321" s="362"/>
      <c r="H321" s="362"/>
      <c r="I321" s="362"/>
      <c r="J321" s="362"/>
      <c r="K321" s="362"/>
      <c r="L321" s="362"/>
    </row>
    <row r="322" spans="2:12" ht="15">
      <c r="B322" s="361">
        <v>94</v>
      </c>
      <c r="C322" s="615" t="s">
        <v>1908</v>
      </c>
      <c r="D322" s="647" t="s">
        <v>1993</v>
      </c>
      <c r="E322" s="651" t="s">
        <v>1994</v>
      </c>
      <c r="F322" s="665">
        <v>2009</v>
      </c>
      <c r="G322" s="362"/>
      <c r="H322" s="362"/>
      <c r="I322" s="362"/>
      <c r="J322" s="362"/>
      <c r="K322" s="362"/>
      <c r="L322" s="362"/>
    </row>
    <row r="323" spans="2:12" ht="15">
      <c r="B323" s="361">
        <v>95</v>
      </c>
      <c r="C323" s="657" t="s">
        <v>1908</v>
      </c>
      <c r="D323" s="610" t="s">
        <v>1995</v>
      </c>
      <c r="E323" s="650" t="s">
        <v>1994</v>
      </c>
      <c r="F323" s="663">
        <v>2009</v>
      </c>
      <c r="G323" s="362"/>
      <c r="H323" s="362"/>
      <c r="I323" s="362"/>
      <c r="J323" s="362"/>
      <c r="K323" s="362"/>
      <c r="L323" s="362"/>
    </row>
    <row r="324" spans="2:12" ht="75">
      <c r="B324" s="361">
        <v>96</v>
      </c>
      <c r="C324" s="615" t="s">
        <v>1908</v>
      </c>
      <c r="D324" s="647" t="s">
        <v>1996</v>
      </c>
      <c r="E324" s="651" t="s">
        <v>1994</v>
      </c>
      <c r="F324" s="665">
        <v>2009</v>
      </c>
      <c r="G324" s="362"/>
      <c r="H324" s="362"/>
      <c r="I324" s="362"/>
      <c r="J324" s="362"/>
      <c r="K324" s="362"/>
      <c r="L324" s="362"/>
    </row>
    <row r="325" spans="2:12" ht="45">
      <c r="B325" s="361">
        <v>97</v>
      </c>
      <c r="C325" s="653" t="s">
        <v>1908</v>
      </c>
      <c r="D325" s="654" t="s">
        <v>1997</v>
      </c>
      <c r="E325" s="655" t="s">
        <v>1998</v>
      </c>
      <c r="F325" s="666">
        <v>2009</v>
      </c>
      <c r="G325" s="362"/>
      <c r="H325" s="362"/>
      <c r="I325" s="362"/>
      <c r="J325" s="362"/>
      <c r="K325" s="362"/>
      <c r="L325" s="362"/>
    </row>
    <row r="326" spans="2:12" ht="60">
      <c r="B326" s="361">
        <v>98</v>
      </c>
      <c r="C326" s="653" t="s">
        <v>1908</v>
      </c>
      <c r="D326" s="654" t="s">
        <v>1999</v>
      </c>
      <c r="E326" s="655" t="s">
        <v>2000</v>
      </c>
      <c r="F326" s="666">
        <v>2009</v>
      </c>
      <c r="G326" s="362"/>
      <c r="H326" s="362"/>
      <c r="I326" s="362"/>
      <c r="J326" s="362"/>
      <c r="K326" s="362"/>
      <c r="L326" s="362"/>
    </row>
    <row r="327" spans="2:12" ht="45">
      <c r="B327" s="361">
        <v>99</v>
      </c>
      <c r="C327" s="653" t="s">
        <v>1908</v>
      </c>
      <c r="D327" s="654" t="s">
        <v>2001</v>
      </c>
      <c r="E327" s="655" t="s">
        <v>2002</v>
      </c>
      <c r="F327" s="666">
        <v>2009</v>
      </c>
      <c r="G327" s="362"/>
      <c r="H327" s="362"/>
      <c r="I327" s="362"/>
      <c r="J327" s="362"/>
      <c r="K327" s="362"/>
      <c r="L327" s="362"/>
    </row>
    <row r="328" spans="2:12" ht="75">
      <c r="B328" s="361">
        <v>100</v>
      </c>
      <c r="C328" s="653" t="s">
        <v>1908</v>
      </c>
      <c r="D328" s="654" t="s">
        <v>2003</v>
      </c>
      <c r="E328" s="655" t="s">
        <v>2000</v>
      </c>
      <c r="F328" s="666">
        <v>2009</v>
      </c>
      <c r="G328" s="362"/>
      <c r="H328" s="362"/>
      <c r="I328" s="362"/>
      <c r="J328" s="362"/>
      <c r="K328" s="362"/>
      <c r="L328" s="362"/>
    </row>
    <row r="329" spans="2:12" ht="63">
      <c r="B329" s="361">
        <v>101</v>
      </c>
      <c r="C329" s="653" t="s">
        <v>1908</v>
      </c>
      <c r="D329" s="654" t="s">
        <v>2004</v>
      </c>
      <c r="E329" s="655" t="s">
        <v>2005</v>
      </c>
      <c r="F329" s="666">
        <v>2009</v>
      </c>
      <c r="G329" s="362"/>
      <c r="H329" s="362"/>
      <c r="I329" s="362"/>
      <c r="J329" s="362"/>
      <c r="K329" s="362"/>
      <c r="L329" s="362"/>
    </row>
    <row r="330" spans="2:12" ht="75">
      <c r="B330" s="361">
        <v>102</v>
      </c>
      <c r="C330" s="657" t="s">
        <v>1908</v>
      </c>
      <c r="D330" s="610" t="s">
        <v>2006</v>
      </c>
      <c r="E330" s="650" t="s">
        <v>2007</v>
      </c>
      <c r="F330" s="663">
        <v>2009</v>
      </c>
      <c r="G330" s="362"/>
      <c r="H330" s="362"/>
      <c r="I330" s="362"/>
      <c r="J330" s="362"/>
      <c r="K330" s="362"/>
      <c r="L330" s="362"/>
    </row>
    <row r="331" spans="2:12" ht="60">
      <c r="B331" s="361">
        <v>103</v>
      </c>
      <c r="C331" s="615" t="s">
        <v>1908</v>
      </c>
      <c r="D331" s="647" t="s">
        <v>2008</v>
      </c>
      <c r="E331" s="651" t="s">
        <v>2009</v>
      </c>
      <c r="F331" s="665">
        <v>2009</v>
      </c>
      <c r="G331" s="362"/>
      <c r="H331" s="362"/>
      <c r="I331" s="362"/>
      <c r="J331" s="362"/>
      <c r="K331" s="362"/>
      <c r="L331" s="362"/>
    </row>
    <row r="332" spans="2:12" ht="45">
      <c r="B332" s="361">
        <v>104</v>
      </c>
      <c r="C332" s="657" t="s">
        <v>1908</v>
      </c>
      <c r="D332" s="610" t="s">
        <v>2010</v>
      </c>
      <c r="E332" s="650" t="s">
        <v>2011</v>
      </c>
      <c r="F332" s="663">
        <v>2009</v>
      </c>
      <c r="G332" s="362"/>
      <c r="H332" s="362"/>
      <c r="I332" s="362"/>
      <c r="J332" s="362"/>
      <c r="K332" s="362"/>
      <c r="L332" s="362"/>
    </row>
    <row r="333" spans="2:12" ht="30">
      <c r="B333" s="361">
        <v>105</v>
      </c>
      <c r="C333" s="658" t="s">
        <v>1908</v>
      </c>
      <c r="D333" s="659" t="s">
        <v>2012</v>
      </c>
      <c r="E333" s="660" t="s">
        <v>2011</v>
      </c>
      <c r="F333" s="664">
        <v>2009</v>
      </c>
      <c r="G333" s="362"/>
      <c r="H333" s="362"/>
      <c r="I333" s="362"/>
      <c r="J333" s="362"/>
      <c r="K333" s="362"/>
      <c r="L333" s="362"/>
    </row>
    <row r="334" spans="2:12" ht="120">
      <c r="B334" s="361">
        <v>106</v>
      </c>
      <c r="C334" s="658" t="s">
        <v>1908</v>
      </c>
      <c r="D334" s="659" t="s">
        <v>2013</v>
      </c>
      <c r="E334" s="660" t="s">
        <v>2011</v>
      </c>
      <c r="F334" s="664">
        <v>2009</v>
      </c>
      <c r="G334" s="362"/>
      <c r="H334" s="362"/>
      <c r="I334" s="362"/>
      <c r="J334" s="362"/>
      <c r="K334" s="362"/>
      <c r="L334" s="362"/>
    </row>
    <row r="335" spans="2:12" ht="45">
      <c r="B335" s="361">
        <v>107</v>
      </c>
      <c r="C335" s="658" t="s">
        <v>1908</v>
      </c>
      <c r="D335" s="659" t="s">
        <v>2014</v>
      </c>
      <c r="E335" s="660" t="s">
        <v>2015</v>
      </c>
      <c r="F335" s="664">
        <v>2009</v>
      </c>
      <c r="G335" s="362"/>
      <c r="H335" s="362"/>
      <c r="I335" s="362"/>
      <c r="J335" s="362"/>
      <c r="K335" s="362"/>
      <c r="L335" s="362"/>
    </row>
    <row r="336" spans="2:12" ht="60">
      <c r="B336" s="361">
        <v>108</v>
      </c>
      <c r="C336" s="657" t="s">
        <v>1908</v>
      </c>
      <c r="D336" s="610" t="s">
        <v>2016</v>
      </c>
      <c r="E336" s="650" t="s">
        <v>2015</v>
      </c>
      <c r="F336" s="663">
        <v>2009</v>
      </c>
      <c r="G336" s="362"/>
      <c r="H336" s="362"/>
      <c r="I336" s="362"/>
      <c r="J336" s="362"/>
      <c r="K336" s="362"/>
      <c r="L336" s="362"/>
    </row>
    <row r="337" spans="2:12" ht="60">
      <c r="B337" s="361">
        <v>109</v>
      </c>
      <c r="C337" s="658" t="s">
        <v>1908</v>
      </c>
      <c r="D337" s="659" t="s">
        <v>2017</v>
      </c>
      <c r="E337" s="660" t="s">
        <v>2015</v>
      </c>
      <c r="F337" s="664">
        <v>2009</v>
      </c>
      <c r="G337" s="362"/>
      <c r="H337" s="362"/>
      <c r="I337" s="362"/>
      <c r="J337" s="362"/>
      <c r="K337" s="362"/>
      <c r="L337" s="362"/>
    </row>
    <row r="338" spans="2:12" ht="60">
      <c r="B338" s="361">
        <v>110</v>
      </c>
      <c r="C338" s="658" t="s">
        <v>1908</v>
      </c>
      <c r="D338" s="659" t="s">
        <v>2018</v>
      </c>
      <c r="E338" s="660" t="s">
        <v>2015</v>
      </c>
      <c r="F338" s="664">
        <v>2009</v>
      </c>
      <c r="G338" s="362"/>
      <c r="H338" s="362"/>
      <c r="I338" s="362"/>
      <c r="J338" s="362"/>
      <c r="K338" s="362"/>
      <c r="L338" s="362"/>
    </row>
    <row r="339" spans="2:12" ht="60">
      <c r="B339" s="361">
        <v>111</v>
      </c>
      <c r="C339" s="657" t="s">
        <v>1908</v>
      </c>
      <c r="D339" s="610" t="s">
        <v>2019</v>
      </c>
      <c r="E339" s="650" t="s">
        <v>2015</v>
      </c>
      <c r="F339" s="663">
        <v>2009</v>
      </c>
      <c r="G339" s="362"/>
      <c r="H339" s="362"/>
      <c r="I339" s="362"/>
      <c r="J339" s="362"/>
      <c r="K339" s="362"/>
      <c r="L339" s="362"/>
    </row>
    <row r="340" spans="2:12" ht="90">
      <c r="B340" s="361">
        <v>112</v>
      </c>
      <c r="C340" s="615" t="s">
        <v>1908</v>
      </c>
      <c r="D340" s="647" t="s">
        <v>2020</v>
      </c>
      <c r="E340" s="651" t="s">
        <v>2015</v>
      </c>
      <c r="F340" s="665">
        <v>2009</v>
      </c>
      <c r="G340" s="362"/>
      <c r="H340" s="362"/>
      <c r="I340" s="362"/>
      <c r="J340" s="362"/>
      <c r="K340" s="362"/>
      <c r="L340" s="362"/>
    </row>
    <row r="341" spans="2:12" ht="120">
      <c r="B341" s="361">
        <v>113</v>
      </c>
      <c r="C341" s="613" t="s">
        <v>1908</v>
      </c>
      <c r="D341" s="610" t="s">
        <v>2013</v>
      </c>
      <c r="E341" s="613" t="s">
        <v>2015</v>
      </c>
      <c r="F341" s="662">
        <v>2009</v>
      </c>
      <c r="G341" s="362"/>
      <c r="H341" s="362"/>
      <c r="I341" s="362"/>
      <c r="J341" s="362"/>
      <c r="K341" s="362"/>
      <c r="L341" s="362"/>
    </row>
    <row r="342" spans="2:12" ht="30">
      <c r="B342" s="361">
        <v>114</v>
      </c>
      <c r="C342" s="613" t="s">
        <v>1984</v>
      </c>
      <c r="D342" s="610" t="s">
        <v>2021</v>
      </c>
      <c r="E342" s="613" t="s">
        <v>2022</v>
      </c>
      <c r="F342" s="662">
        <v>2009</v>
      </c>
      <c r="G342" s="362"/>
      <c r="H342" s="362"/>
      <c r="I342" s="362"/>
      <c r="J342" s="362"/>
      <c r="K342" s="362"/>
      <c r="L342" s="362"/>
    </row>
    <row r="343" spans="2:12" ht="45">
      <c r="B343" s="361">
        <v>115</v>
      </c>
      <c r="C343" s="657" t="s">
        <v>1908</v>
      </c>
      <c r="D343" s="610" t="s">
        <v>2023</v>
      </c>
      <c r="E343" s="667" t="s">
        <v>2024</v>
      </c>
      <c r="F343" s="663">
        <v>2008</v>
      </c>
      <c r="G343" s="362"/>
      <c r="H343" s="362"/>
      <c r="I343" s="362"/>
      <c r="J343" s="362"/>
      <c r="K343" s="362"/>
      <c r="L343" s="362"/>
    </row>
    <row r="344" spans="2:12" ht="75">
      <c r="B344" s="361">
        <v>116</v>
      </c>
      <c r="C344" s="657" t="s">
        <v>1908</v>
      </c>
      <c r="D344" s="610" t="s">
        <v>2025</v>
      </c>
      <c r="E344" s="650" t="s">
        <v>2026</v>
      </c>
      <c r="F344" s="663">
        <v>2008</v>
      </c>
      <c r="G344" s="362"/>
      <c r="H344" s="362"/>
      <c r="I344" s="362"/>
      <c r="J344" s="362"/>
      <c r="K344" s="362"/>
      <c r="L344" s="362"/>
    </row>
    <row r="345" spans="2:12" ht="30">
      <c r="B345" s="361">
        <v>117</v>
      </c>
      <c r="C345" s="657" t="s">
        <v>1908</v>
      </c>
      <c r="D345" s="610" t="s">
        <v>2027</v>
      </c>
      <c r="E345" s="650" t="s">
        <v>2026</v>
      </c>
      <c r="F345" s="663">
        <v>2008</v>
      </c>
      <c r="G345" s="362"/>
      <c r="H345" s="362"/>
      <c r="I345" s="362"/>
      <c r="J345" s="362"/>
      <c r="K345" s="362"/>
      <c r="L345" s="362"/>
    </row>
    <row r="346" spans="2:12" ht="60">
      <c r="B346" s="645">
        <v>118</v>
      </c>
      <c r="C346" s="658" t="s">
        <v>1908</v>
      </c>
      <c r="D346" s="659" t="s">
        <v>2028</v>
      </c>
      <c r="E346" s="660" t="s">
        <v>2029</v>
      </c>
      <c r="F346" s="664">
        <v>2008</v>
      </c>
      <c r="G346" s="362"/>
      <c r="H346" s="362"/>
      <c r="I346" s="362"/>
      <c r="J346" s="362"/>
      <c r="K346" s="362"/>
      <c r="L346" s="362"/>
    </row>
    <row r="347" spans="2:12" ht="30">
      <c r="B347" s="361">
        <v>119</v>
      </c>
      <c r="C347" s="658" t="s">
        <v>1908</v>
      </c>
      <c r="D347" s="659" t="s">
        <v>2030</v>
      </c>
      <c r="E347" s="660" t="s">
        <v>2029</v>
      </c>
      <c r="F347" s="664">
        <v>2008</v>
      </c>
      <c r="G347" s="362"/>
      <c r="H347" s="362"/>
      <c r="I347" s="362"/>
      <c r="J347" s="362"/>
      <c r="K347" s="362"/>
      <c r="L347" s="362"/>
    </row>
    <row r="348" spans="2:12" ht="60">
      <c r="B348" s="361">
        <v>120</v>
      </c>
      <c r="C348" s="653" t="s">
        <v>1908</v>
      </c>
      <c r="D348" s="654" t="s">
        <v>2031</v>
      </c>
      <c r="E348" s="655" t="s">
        <v>2032</v>
      </c>
      <c r="F348" s="655">
        <v>2008</v>
      </c>
      <c r="G348" s="362"/>
      <c r="H348" s="362"/>
      <c r="I348" s="362"/>
      <c r="J348" s="362"/>
      <c r="K348" s="362"/>
      <c r="L348" s="362"/>
    </row>
    <row r="349" spans="2:12" ht="120">
      <c r="B349" s="361">
        <v>121</v>
      </c>
      <c r="C349" s="653" t="s">
        <v>1908</v>
      </c>
      <c r="D349" s="654" t="s">
        <v>2033</v>
      </c>
      <c r="E349" s="655" t="s">
        <v>2009</v>
      </c>
      <c r="F349" s="666">
        <v>2008</v>
      </c>
      <c r="G349" s="362"/>
      <c r="H349" s="362"/>
      <c r="I349" s="362"/>
      <c r="J349" s="362"/>
      <c r="K349" s="362"/>
      <c r="L349" s="362"/>
    </row>
    <row r="350" spans="2:12" ht="75">
      <c r="B350" s="361">
        <v>122</v>
      </c>
      <c r="C350" s="657" t="s">
        <v>1908</v>
      </c>
      <c r="D350" s="610" t="s">
        <v>2034</v>
      </c>
      <c r="E350" s="650" t="s">
        <v>2009</v>
      </c>
      <c r="F350" s="663">
        <v>2008</v>
      </c>
      <c r="G350" s="362"/>
      <c r="H350" s="362"/>
      <c r="I350" s="362"/>
      <c r="J350" s="362"/>
      <c r="K350" s="362"/>
      <c r="L350" s="362"/>
    </row>
    <row r="351" spans="2:12" ht="30">
      <c r="B351" s="361">
        <v>123</v>
      </c>
      <c r="C351" s="658" t="s">
        <v>1908</v>
      </c>
      <c r="D351" s="659" t="s">
        <v>2035</v>
      </c>
      <c r="E351" s="660" t="s">
        <v>2036</v>
      </c>
      <c r="F351" s="664">
        <v>2008</v>
      </c>
      <c r="G351" s="362"/>
      <c r="H351" s="362"/>
      <c r="I351" s="362"/>
      <c r="J351" s="362"/>
      <c r="K351" s="362"/>
      <c r="L351" s="362"/>
    </row>
    <row r="352" spans="2:12" ht="45">
      <c r="B352" s="361">
        <v>124</v>
      </c>
      <c r="C352" s="657" t="s">
        <v>1908</v>
      </c>
      <c r="D352" s="610" t="s">
        <v>2035</v>
      </c>
      <c r="E352" s="650" t="s">
        <v>2037</v>
      </c>
      <c r="F352" s="663">
        <v>2008</v>
      </c>
      <c r="G352" s="362"/>
      <c r="H352" s="362"/>
      <c r="I352" s="362"/>
      <c r="J352" s="362"/>
      <c r="K352" s="362"/>
      <c r="L352" s="362"/>
    </row>
    <row r="353" spans="2:12" ht="45">
      <c r="B353" s="361">
        <v>125</v>
      </c>
      <c r="C353" s="658" t="s">
        <v>1908</v>
      </c>
      <c r="D353" s="659" t="s">
        <v>2038</v>
      </c>
      <c r="E353" s="660" t="s">
        <v>2037</v>
      </c>
      <c r="F353" s="664">
        <v>2008</v>
      </c>
      <c r="G353" s="362"/>
      <c r="H353" s="362"/>
      <c r="I353" s="362"/>
      <c r="J353" s="362"/>
      <c r="K353" s="362"/>
      <c r="L353" s="362"/>
    </row>
    <row r="354" spans="2:12" ht="45">
      <c r="B354" s="361">
        <v>126</v>
      </c>
      <c r="C354" s="658" t="s">
        <v>1908</v>
      </c>
      <c r="D354" s="659" t="s">
        <v>2039</v>
      </c>
      <c r="E354" s="660" t="s">
        <v>2037</v>
      </c>
      <c r="F354" s="662">
        <v>2008</v>
      </c>
      <c r="G354" s="362"/>
      <c r="H354" s="362"/>
      <c r="I354" s="362"/>
      <c r="J354" s="362"/>
      <c r="K354" s="362"/>
      <c r="L354" s="362"/>
    </row>
    <row r="356" spans="2:3" ht="15">
      <c r="B356" s="889" t="s">
        <v>288</v>
      </c>
      <c r="C356" s="889"/>
    </row>
    <row r="357" spans="2:6" ht="15">
      <c r="B357" s="347" t="s">
        <v>1815</v>
      </c>
      <c r="C357" s="347"/>
      <c r="D357" s="347"/>
      <c r="E357" s="632"/>
      <c r="F357" s="632"/>
    </row>
    <row r="358" spans="2:5" ht="15">
      <c r="B358" s="889" t="s">
        <v>1816</v>
      </c>
      <c r="C358" s="889"/>
      <c r="D358" s="889"/>
      <c r="E358" s="889"/>
    </row>
    <row r="359" spans="2:5" ht="15">
      <c r="B359" s="347"/>
      <c r="C359" s="347"/>
      <c r="D359" s="347"/>
      <c r="E359" s="347"/>
    </row>
    <row r="360" spans="2:10" ht="23.25">
      <c r="B360" s="884" t="s">
        <v>1874</v>
      </c>
      <c r="C360" s="884"/>
      <c r="D360" s="884"/>
      <c r="E360" s="884"/>
      <c r="F360" s="884"/>
      <c r="G360" s="884"/>
      <c r="H360" s="884"/>
      <c r="I360" s="884"/>
      <c r="J360" s="884"/>
    </row>
    <row r="361" spans="2:9" ht="15.75">
      <c r="B361" s="640"/>
      <c r="C361" s="640"/>
      <c r="D361" s="640"/>
      <c r="E361" s="640"/>
      <c r="F361" s="640"/>
      <c r="G361" s="640"/>
      <c r="H361" s="640"/>
      <c r="I361" s="640"/>
    </row>
    <row r="362" spans="2:9" ht="20.25">
      <c r="B362" s="885" t="s">
        <v>1875</v>
      </c>
      <c r="C362" s="885"/>
      <c r="D362" s="885"/>
      <c r="E362" s="885"/>
      <c r="F362" s="641"/>
      <c r="G362" s="641"/>
      <c r="H362" s="642"/>
      <c r="I362" s="642"/>
    </row>
    <row r="363" spans="2:9" ht="20.25">
      <c r="B363" s="364"/>
      <c r="C363" s="364"/>
      <c r="D363" s="364"/>
      <c r="E363" s="364"/>
      <c r="F363" s="641"/>
      <c r="G363" s="641"/>
      <c r="H363" s="642"/>
      <c r="I363" s="642"/>
    </row>
    <row r="364" spans="2:9" ht="15.75">
      <c r="B364" s="886" t="s">
        <v>1876</v>
      </c>
      <c r="C364" s="886"/>
      <c r="D364" s="886"/>
      <c r="E364" s="886"/>
      <c r="F364" s="886"/>
      <c r="G364" s="886"/>
      <c r="H364" s="886"/>
      <c r="I364" s="642"/>
    </row>
    <row r="365" spans="2:5" ht="15">
      <c r="B365" s="347"/>
      <c r="C365" s="347"/>
      <c r="D365" s="347"/>
      <c r="E365" s="347"/>
    </row>
    <row r="366" spans="2:5" ht="15">
      <c r="B366" s="347"/>
      <c r="C366" s="347"/>
      <c r="D366" s="347"/>
      <c r="E366" s="347"/>
    </row>
    <row r="367" spans="2:11" ht="31.5">
      <c r="B367" s="360" t="s">
        <v>272</v>
      </c>
      <c r="C367" s="643" t="s">
        <v>310</v>
      </c>
      <c r="D367" s="353" t="s">
        <v>311</v>
      </c>
      <c r="E367" s="353" t="s">
        <v>312</v>
      </c>
      <c r="F367" s="353" t="s">
        <v>1877</v>
      </c>
      <c r="G367" s="353" t="s">
        <v>1878</v>
      </c>
      <c r="H367" s="644" t="s">
        <v>1879</v>
      </c>
      <c r="I367" s="353" t="s">
        <v>1880</v>
      </c>
      <c r="J367" s="353" t="s">
        <v>1881</v>
      </c>
      <c r="K367" s="644" t="s">
        <v>1882</v>
      </c>
    </row>
    <row r="368" spans="2:11" ht="60.75">
      <c r="B368" s="358">
        <v>1</v>
      </c>
      <c r="C368" s="595" t="s">
        <v>1285</v>
      </c>
      <c r="D368" s="361">
        <v>2012</v>
      </c>
      <c r="E368" s="674" t="s">
        <v>2112</v>
      </c>
      <c r="F368" s="675" t="s">
        <v>2113</v>
      </c>
      <c r="G368" s="676" t="s">
        <v>1173</v>
      </c>
      <c r="H368" s="677"/>
      <c r="I368" s="678" t="s">
        <v>1174</v>
      </c>
      <c r="J368" s="679">
        <v>0.029</v>
      </c>
      <c r="K368" s="673"/>
    </row>
    <row r="369" spans="2:11" ht="45">
      <c r="B369" s="358">
        <v>2</v>
      </c>
      <c r="C369" s="595" t="s">
        <v>1285</v>
      </c>
      <c r="D369" s="361">
        <v>2012</v>
      </c>
      <c r="E369" s="678" t="s">
        <v>2114</v>
      </c>
      <c r="F369" s="675" t="s">
        <v>2113</v>
      </c>
      <c r="G369" s="676" t="s">
        <v>1173</v>
      </c>
      <c r="H369" s="678"/>
      <c r="I369" s="678" t="s">
        <v>1174</v>
      </c>
      <c r="J369" s="678">
        <v>0.029</v>
      </c>
      <c r="K369" s="678"/>
    </row>
    <row r="370" spans="2:11" ht="150">
      <c r="B370" s="358">
        <v>3</v>
      </c>
      <c r="C370" s="595" t="s">
        <v>1285</v>
      </c>
      <c r="D370" s="361">
        <v>2012</v>
      </c>
      <c r="E370" s="678" t="s">
        <v>2115</v>
      </c>
      <c r="F370" s="678" t="s">
        <v>2116</v>
      </c>
      <c r="G370" s="676" t="s">
        <v>1173</v>
      </c>
      <c r="H370" s="678"/>
      <c r="I370" s="678" t="s">
        <v>1174</v>
      </c>
      <c r="J370" s="678" t="s">
        <v>2203</v>
      </c>
      <c r="K370" s="678"/>
    </row>
    <row r="371" spans="2:11" ht="120">
      <c r="B371" s="358">
        <v>4</v>
      </c>
      <c r="C371" s="595" t="s">
        <v>1285</v>
      </c>
      <c r="D371" s="361">
        <v>2012</v>
      </c>
      <c r="E371" s="678" t="s">
        <v>2117</v>
      </c>
      <c r="F371" s="678" t="s">
        <v>2116</v>
      </c>
      <c r="G371" s="676" t="s">
        <v>1173</v>
      </c>
      <c r="H371" s="678"/>
      <c r="I371" s="678" t="s">
        <v>1174</v>
      </c>
      <c r="J371" s="678" t="s">
        <v>2203</v>
      </c>
      <c r="K371" s="678"/>
    </row>
    <row r="372" spans="2:11" ht="135">
      <c r="B372" s="358">
        <v>5</v>
      </c>
      <c r="C372" s="595" t="s">
        <v>1285</v>
      </c>
      <c r="D372" s="361">
        <v>2012</v>
      </c>
      <c r="E372" s="678" t="s">
        <v>2118</v>
      </c>
      <c r="F372" s="678" t="s">
        <v>2116</v>
      </c>
      <c r="G372" s="676" t="s">
        <v>1173</v>
      </c>
      <c r="H372" s="678"/>
      <c r="I372" s="678" t="s">
        <v>1174</v>
      </c>
      <c r="J372" s="678" t="s">
        <v>2203</v>
      </c>
      <c r="K372" s="678"/>
    </row>
    <row r="373" spans="2:11" ht="105">
      <c r="B373" s="358">
        <v>6</v>
      </c>
      <c r="C373" s="595" t="s">
        <v>1285</v>
      </c>
      <c r="D373" s="361">
        <v>2012</v>
      </c>
      <c r="E373" s="678" t="s">
        <v>2119</v>
      </c>
      <c r="F373" s="675" t="s">
        <v>2113</v>
      </c>
      <c r="G373" s="676" t="s">
        <v>1173</v>
      </c>
      <c r="H373" s="678"/>
      <c r="I373" s="678" t="s">
        <v>1174</v>
      </c>
      <c r="J373" s="678">
        <v>0.029</v>
      </c>
      <c r="K373" s="678"/>
    </row>
    <row r="374" spans="2:11" ht="105">
      <c r="B374" s="358">
        <v>7</v>
      </c>
      <c r="C374" s="595" t="s">
        <v>1285</v>
      </c>
      <c r="D374" s="361">
        <v>2012</v>
      </c>
      <c r="E374" s="678" t="s">
        <v>2120</v>
      </c>
      <c r="F374" s="678" t="s">
        <v>2116</v>
      </c>
      <c r="G374" s="676" t="s">
        <v>1173</v>
      </c>
      <c r="H374" s="678"/>
      <c r="I374" s="678" t="s">
        <v>1174</v>
      </c>
      <c r="J374" s="678" t="s">
        <v>2203</v>
      </c>
      <c r="K374" s="678"/>
    </row>
    <row r="375" spans="2:11" ht="60">
      <c r="B375" s="358">
        <v>8</v>
      </c>
      <c r="C375" s="595" t="s">
        <v>1285</v>
      </c>
      <c r="D375" s="361">
        <v>2012</v>
      </c>
      <c r="E375" s="678" t="s">
        <v>2121</v>
      </c>
      <c r="F375" s="675" t="s">
        <v>2113</v>
      </c>
      <c r="G375" s="676" t="s">
        <v>1173</v>
      </c>
      <c r="H375" s="678"/>
      <c r="I375" s="678" t="s">
        <v>1174</v>
      </c>
      <c r="J375" s="678" t="s">
        <v>2203</v>
      </c>
      <c r="K375" s="678"/>
    </row>
    <row r="376" spans="2:11" ht="105">
      <c r="B376" s="358">
        <v>9</v>
      </c>
      <c r="C376" s="595" t="s">
        <v>1285</v>
      </c>
      <c r="D376" s="361">
        <v>2012</v>
      </c>
      <c r="E376" s="678" t="s">
        <v>2122</v>
      </c>
      <c r="F376" s="678" t="s">
        <v>2116</v>
      </c>
      <c r="G376" s="676" t="s">
        <v>1173</v>
      </c>
      <c r="H376" s="678"/>
      <c r="I376" s="678" t="s">
        <v>1174</v>
      </c>
      <c r="J376" s="678" t="s">
        <v>2203</v>
      </c>
      <c r="K376" s="678"/>
    </row>
    <row r="377" spans="2:11" ht="105">
      <c r="B377" s="358">
        <v>10</v>
      </c>
      <c r="C377" s="595" t="s">
        <v>1285</v>
      </c>
      <c r="D377" s="361">
        <v>2012</v>
      </c>
      <c r="E377" s="678" t="s">
        <v>2123</v>
      </c>
      <c r="F377" s="678" t="s">
        <v>2124</v>
      </c>
      <c r="G377" s="676" t="s">
        <v>1173</v>
      </c>
      <c r="H377" s="678">
        <v>1</v>
      </c>
      <c r="I377" s="678" t="s">
        <v>1174</v>
      </c>
      <c r="J377" s="678">
        <v>1.846</v>
      </c>
      <c r="K377" s="678"/>
    </row>
    <row r="378" spans="2:11" ht="75">
      <c r="B378" s="358">
        <v>11</v>
      </c>
      <c r="C378" s="595" t="s">
        <v>1285</v>
      </c>
      <c r="D378" s="361">
        <v>2012</v>
      </c>
      <c r="E378" s="678" t="s">
        <v>2125</v>
      </c>
      <c r="F378" s="678" t="s">
        <v>1267</v>
      </c>
      <c r="G378" s="676" t="s">
        <v>1173</v>
      </c>
      <c r="H378" s="678"/>
      <c r="I378" s="678" t="s">
        <v>1174</v>
      </c>
      <c r="J378" s="678">
        <v>1.376</v>
      </c>
      <c r="K378" s="678"/>
    </row>
    <row r="379" spans="2:11" ht="90">
      <c r="B379" s="358">
        <v>12</v>
      </c>
      <c r="C379" s="595" t="s">
        <v>1285</v>
      </c>
      <c r="D379" s="361">
        <v>2012</v>
      </c>
      <c r="E379" s="678" t="s">
        <v>2126</v>
      </c>
      <c r="F379" s="678" t="s">
        <v>1232</v>
      </c>
      <c r="G379" s="676" t="s">
        <v>1173</v>
      </c>
      <c r="H379" s="678">
        <v>2</v>
      </c>
      <c r="I379" s="678" t="s">
        <v>1174</v>
      </c>
      <c r="J379" s="678">
        <v>2.475</v>
      </c>
      <c r="K379" s="678"/>
    </row>
    <row r="380" spans="2:11" ht="90">
      <c r="B380" s="358">
        <v>13</v>
      </c>
      <c r="C380" s="595" t="s">
        <v>1285</v>
      </c>
      <c r="D380" s="361">
        <v>2012</v>
      </c>
      <c r="E380" s="678" t="s">
        <v>2127</v>
      </c>
      <c r="F380" s="678" t="s">
        <v>1267</v>
      </c>
      <c r="G380" s="676" t="s">
        <v>1173</v>
      </c>
      <c r="H380" s="678"/>
      <c r="I380" s="678" t="s">
        <v>1174</v>
      </c>
      <c r="J380" s="678">
        <v>1.376</v>
      </c>
      <c r="K380" s="678"/>
    </row>
    <row r="381" spans="2:11" ht="60">
      <c r="B381" s="358">
        <v>14</v>
      </c>
      <c r="C381" s="595" t="s">
        <v>1285</v>
      </c>
      <c r="D381" s="361">
        <v>2012</v>
      </c>
      <c r="E381" s="678" t="s">
        <v>2128</v>
      </c>
      <c r="F381" s="678" t="s">
        <v>1298</v>
      </c>
      <c r="G381" s="676" t="s">
        <v>1173</v>
      </c>
      <c r="H381" s="678">
        <v>4</v>
      </c>
      <c r="I381" s="678" t="s">
        <v>1174</v>
      </c>
      <c r="J381" s="678">
        <v>0.51</v>
      </c>
      <c r="K381" s="678"/>
    </row>
    <row r="382" spans="2:11" ht="60">
      <c r="B382" s="358">
        <v>15</v>
      </c>
      <c r="C382" s="595" t="s">
        <v>1285</v>
      </c>
      <c r="D382" s="361">
        <v>2012</v>
      </c>
      <c r="E382" s="678" t="s">
        <v>2129</v>
      </c>
      <c r="F382" s="678" t="s">
        <v>2130</v>
      </c>
      <c r="G382" s="676" t="s">
        <v>1173</v>
      </c>
      <c r="H382" s="678">
        <v>3</v>
      </c>
      <c r="I382" s="678" t="s">
        <v>1174</v>
      </c>
      <c r="J382" s="678">
        <v>1.739</v>
      </c>
      <c r="K382" s="678"/>
    </row>
    <row r="383" spans="2:11" ht="105">
      <c r="B383" s="358">
        <v>16</v>
      </c>
      <c r="C383" s="595" t="s">
        <v>1285</v>
      </c>
      <c r="D383" s="361">
        <v>2012</v>
      </c>
      <c r="E383" s="678" t="s">
        <v>2131</v>
      </c>
      <c r="F383" s="678" t="s">
        <v>1258</v>
      </c>
      <c r="G383" s="676" t="s">
        <v>1173</v>
      </c>
      <c r="H383" s="678">
        <v>2</v>
      </c>
      <c r="I383" s="678" t="s">
        <v>1174</v>
      </c>
      <c r="J383" s="678">
        <v>1.932</v>
      </c>
      <c r="K383" s="678"/>
    </row>
    <row r="384" spans="2:11" ht="105">
      <c r="B384" s="358">
        <v>17</v>
      </c>
      <c r="C384" s="595" t="s">
        <v>1285</v>
      </c>
      <c r="D384" s="361">
        <v>2012</v>
      </c>
      <c r="E384" s="678" t="s">
        <v>2132</v>
      </c>
      <c r="F384" s="678" t="s">
        <v>2133</v>
      </c>
      <c r="G384" s="676" t="s">
        <v>1173</v>
      </c>
      <c r="H384" s="678">
        <v>2</v>
      </c>
      <c r="I384" s="678" t="s">
        <v>1174</v>
      </c>
      <c r="J384" s="678">
        <v>2.978</v>
      </c>
      <c r="K384" s="678">
        <v>1</v>
      </c>
    </row>
    <row r="385" spans="2:11" ht="60">
      <c r="B385" s="358">
        <v>18</v>
      </c>
      <c r="C385" s="595" t="s">
        <v>1285</v>
      </c>
      <c r="D385" s="361">
        <v>2012</v>
      </c>
      <c r="E385" s="678" t="s">
        <v>2134</v>
      </c>
      <c r="F385" s="678" t="s">
        <v>1267</v>
      </c>
      <c r="G385" s="676" t="s">
        <v>1173</v>
      </c>
      <c r="H385" s="678"/>
      <c r="I385" s="678" t="s">
        <v>1174</v>
      </c>
      <c r="J385" s="678">
        <v>1.376</v>
      </c>
      <c r="K385" s="678"/>
    </row>
    <row r="386" spans="2:11" ht="90">
      <c r="B386" s="358">
        <v>19</v>
      </c>
      <c r="C386" s="595" t="s">
        <v>1285</v>
      </c>
      <c r="D386" s="361">
        <v>2012</v>
      </c>
      <c r="E386" s="678" t="s">
        <v>2135</v>
      </c>
      <c r="F386" s="678" t="s">
        <v>1885</v>
      </c>
      <c r="G386" s="676" t="s">
        <v>1173</v>
      </c>
      <c r="H386" s="678">
        <v>2</v>
      </c>
      <c r="I386" s="678" t="s">
        <v>1174</v>
      </c>
      <c r="J386" s="678">
        <v>0.919</v>
      </c>
      <c r="K386" s="678">
        <v>1</v>
      </c>
    </row>
    <row r="387" spans="2:11" ht="165">
      <c r="B387" s="358">
        <v>20</v>
      </c>
      <c r="C387" s="595" t="s">
        <v>1285</v>
      </c>
      <c r="D387" s="361">
        <v>2012</v>
      </c>
      <c r="E387" s="678" t="s">
        <v>1257</v>
      </c>
      <c r="F387" s="678" t="s">
        <v>2136</v>
      </c>
      <c r="G387" s="676" t="s">
        <v>1173</v>
      </c>
      <c r="H387" s="678">
        <v>1</v>
      </c>
      <c r="I387" s="678" t="s">
        <v>1174</v>
      </c>
      <c r="J387" s="678">
        <v>2.275</v>
      </c>
      <c r="K387" s="678"/>
    </row>
    <row r="388" spans="2:11" ht="75">
      <c r="B388" s="358">
        <v>21</v>
      </c>
      <c r="C388" s="595" t="s">
        <v>1285</v>
      </c>
      <c r="D388" s="361">
        <v>2012</v>
      </c>
      <c r="E388" s="678" t="s">
        <v>2137</v>
      </c>
      <c r="F388" s="678" t="s">
        <v>2138</v>
      </c>
      <c r="G388" s="676" t="s">
        <v>1173</v>
      </c>
      <c r="H388" s="678"/>
      <c r="I388" s="678" t="s">
        <v>1174</v>
      </c>
      <c r="J388" s="678" t="s">
        <v>2203</v>
      </c>
      <c r="K388" s="678"/>
    </row>
    <row r="389" spans="2:11" ht="165">
      <c r="B389" s="358">
        <v>22</v>
      </c>
      <c r="C389" s="595" t="s">
        <v>1285</v>
      </c>
      <c r="D389" s="361">
        <v>2012</v>
      </c>
      <c r="E389" s="678" t="s">
        <v>1257</v>
      </c>
      <c r="F389" s="678" t="s">
        <v>1258</v>
      </c>
      <c r="G389" s="676" t="s">
        <v>1173</v>
      </c>
      <c r="H389" s="678">
        <v>2</v>
      </c>
      <c r="I389" s="678" t="s">
        <v>1174</v>
      </c>
      <c r="J389" s="678">
        <v>1.932</v>
      </c>
      <c r="K389" s="678">
        <v>1</v>
      </c>
    </row>
    <row r="390" spans="2:11" ht="75">
      <c r="B390" s="358">
        <v>23</v>
      </c>
      <c r="C390" s="595" t="s">
        <v>1285</v>
      </c>
      <c r="D390" s="361">
        <v>2012</v>
      </c>
      <c r="E390" s="678" t="s">
        <v>2139</v>
      </c>
      <c r="F390" s="678" t="s">
        <v>1179</v>
      </c>
      <c r="G390" s="676" t="s">
        <v>1173</v>
      </c>
      <c r="H390" s="678">
        <v>3</v>
      </c>
      <c r="I390" s="678" t="s">
        <v>1174</v>
      </c>
      <c r="J390" s="678">
        <v>0.268</v>
      </c>
      <c r="K390" s="678"/>
    </row>
    <row r="391" spans="2:11" ht="60">
      <c r="B391" s="358">
        <v>24</v>
      </c>
      <c r="C391" s="595" t="s">
        <v>1285</v>
      </c>
      <c r="D391" s="361">
        <v>2012</v>
      </c>
      <c r="E391" s="678" t="s">
        <v>2140</v>
      </c>
      <c r="F391" s="678" t="s">
        <v>2141</v>
      </c>
      <c r="G391" s="676" t="s">
        <v>1173</v>
      </c>
      <c r="H391" s="678"/>
      <c r="I391" s="678" t="s">
        <v>1174</v>
      </c>
      <c r="J391" s="678">
        <v>1.253</v>
      </c>
      <c r="K391" s="678">
        <v>1</v>
      </c>
    </row>
    <row r="392" spans="2:11" ht="135">
      <c r="B392" s="358">
        <v>25</v>
      </c>
      <c r="C392" s="595" t="s">
        <v>1285</v>
      </c>
      <c r="D392" s="361">
        <v>2012</v>
      </c>
      <c r="E392" s="678" t="s">
        <v>1259</v>
      </c>
      <c r="F392" s="678" t="s">
        <v>1258</v>
      </c>
      <c r="G392" s="676" t="s">
        <v>1173</v>
      </c>
      <c r="H392" s="678">
        <v>2</v>
      </c>
      <c r="I392" s="678" t="s">
        <v>1174</v>
      </c>
      <c r="J392" s="678">
        <v>1.932</v>
      </c>
      <c r="K392" s="678">
        <v>2</v>
      </c>
    </row>
    <row r="393" spans="2:11" ht="90">
      <c r="B393" s="358">
        <v>26</v>
      </c>
      <c r="C393" s="595" t="s">
        <v>1285</v>
      </c>
      <c r="D393" s="361">
        <v>2012</v>
      </c>
      <c r="E393" s="678" t="s">
        <v>2142</v>
      </c>
      <c r="F393" s="678" t="s">
        <v>2143</v>
      </c>
      <c r="G393" s="676" t="s">
        <v>1173</v>
      </c>
      <c r="H393" s="678"/>
      <c r="I393" s="678" t="s">
        <v>1174</v>
      </c>
      <c r="J393" s="678" t="s">
        <v>2203</v>
      </c>
      <c r="K393" s="678"/>
    </row>
    <row r="394" spans="2:11" ht="150">
      <c r="B394" s="358">
        <v>27</v>
      </c>
      <c r="C394" s="595" t="s">
        <v>1285</v>
      </c>
      <c r="D394" s="361">
        <v>2012</v>
      </c>
      <c r="E394" s="678" t="s">
        <v>2144</v>
      </c>
      <c r="F394" s="678" t="s">
        <v>2143</v>
      </c>
      <c r="G394" s="676" t="s">
        <v>1173</v>
      </c>
      <c r="H394" s="678"/>
      <c r="I394" s="678" t="s">
        <v>1174</v>
      </c>
      <c r="J394" s="678" t="s">
        <v>2203</v>
      </c>
      <c r="K394" s="678"/>
    </row>
    <row r="395" spans="2:11" ht="90">
      <c r="B395" s="358">
        <v>28</v>
      </c>
      <c r="C395" s="595" t="s">
        <v>1285</v>
      </c>
      <c r="D395" s="361">
        <v>2012</v>
      </c>
      <c r="E395" s="678" t="s">
        <v>2145</v>
      </c>
      <c r="F395" s="678" t="s">
        <v>2143</v>
      </c>
      <c r="G395" s="676" t="s">
        <v>1173</v>
      </c>
      <c r="H395" s="678"/>
      <c r="I395" s="678" t="s">
        <v>1174</v>
      </c>
      <c r="J395" s="678" t="s">
        <v>2203</v>
      </c>
      <c r="K395" s="678"/>
    </row>
    <row r="396" spans="2:11" ht="90">
      <c r="B396" s="358">
        <v>29</v>
      </c>
      <c r="C396" s="595" t="s">
        <v>1285</v>
      </c>
      <c r="D396" s="361">
        <v>2012</v>
      </c>
      <c r="E396" s="678" t="s">
        <v>1271</v>
      </c>
      <c r="F396" s="678" t="s">
        <v>1272</v>
      </c>
      <c r="G396" s="676" t="s">
        <v>1173</v>
      </c>
      <c r="H396" s="678">
        <v>2</v>
      </c>
      <c r="I396" s="678" t="s">
        <v>1174</v>
      </c>
      <c r="J396" s="678">
        <v>2.004</v>
      </c>
      <c r="K396" s="678">
        <v>1</v>
      </c>
    </row>
    <row r="397" spans="2:11" ht="105">
      <c r="B397" s="358">
        <v>30</v>
      </c>
      <c r="C397" s="595" t="s">
        <v>1285</v>
      </c>
      <c r="D397" s="361">
        <v>2012</v>
      </c>
      <c r="E397" s="678" t="s">
        <v>2146</v>
      </c>
      <c r="F397" s="678" t="s">
        <v>2116</v>
      </c>
      <c r="G397" s="676" t="s">
        <v>1173</v>
      </c>
      <c r="H397" s="678"/>
      <c r="I397" s="678" t="s">
        <v>1174</v>
      </c>
      <c r="J397" s="678" t="s">
        <v>2203</v>
      </c>
      <c r="K397" s="678"/>
    </row>
    <row r="398" spans="2:11" ht="135">
      <c r="B398" s="358">
        <v>31</v>
      </c>
      <c r="C398" s="595" t="s">
        <v>1285</v>
      </c>
      <c r="D398" s="361">
        <v>2012</v>
      </c>
      <c r="E398" s="678" t="s">
        <v>2147</v>
      </c>
      <c r="F398" s="678" t="s">
        <v>2113</v>
      </c>
      <c r="G398" s="676" t="s">
        <v>1173</v>
      </c>
      <c r="H398" s="678"/>
      <c r="I398" s="678" t="s">
        <v>1174</v>
      </c>
      <c r="J398" s="678">
        <v>0.029</v>
      </c>
      <c r="K398" s="678"/>
    </row>
    <row r="399" spans="2:11" ht="45">
      <c r="B399" s="358">
        <v>32</v>
      </c>
      <c r="C399" s="595" t="s">
        <v>1285</v>
      </c>
      <c r="D399" s="361">
        <v>2012</v>
      </c>
      <c r="E399" s="678" t="s">
        <v>2148</v>
      </c>
      <c r="F399" s="678" t="s">
        <v>2113</v>
      </c>
      <c r="G399" s="676" t="s">
        <v>1173</v>
      </c>
      <c r="H399" s="678"/>
      <c r="I399" s="678" t="s">
        <v>1174</v>
      </c>
      <c r="J399" s="678">
        <v>0.029</v>
      </c>
      <c r="K399" s="678"/>
    </row>
    <row r="400" spans="2:11" ht="60">
      <c r="B400" s="358">
        <v>33</v>
      </c>
      <c r="C400" s="595" t="s">
        <v>1285</v>
      </c>
      <c r="D400" s="361">
        <v>2012</v>
      </c>
      <c r="E400" s="678" t="s">
        <v>2149</v>
      </c>
      <c r="F400" s="678" t="s">
        <v>2113</v>
      </c>
      <c r="G400" s="676" t="s">
        <v>1173</v>
      </c>
      <c r="H400" s="678"/>
      <c r="I400" s="678" t="s">
        <v>1174</v>
      </c>
      <c r="J400" s="678">
        <v>0.029</v>
      </c>
      <c r="K400" s="678"/>
    </row>
    <row r="401" spans="2:11" ht="60">
      <c r="B401" s="358">
        <v>34</v>
      </c>
      <c r="C401" s="595" t="s">
        <v>1285</v>
      </c>
      <c r="D401" s="361">
        <v>2012</v>
      </c>
      <c r="E401" s="678" t="s">
        <v>2150</v>
      </c>
      <c r="F401" s="678" t="s">
        <v>1267</v>
      </c>
      <c r="G401" s="676" t="s">
        <v>1173</v>
      </c>
      <c r="H401" s="678"/>
      <c r="I401" s="678" t="s">
        <v>1174</v>
      </c>
      <c r="J401" s="678">
        <v>1.376</v>
      </c>
      <c r="K401" s="678"/>
    </row>
    <row r="402" spans="2:11" ht="60">
      <c r="B402" s="358">
        <v>35</v>
      </c>
      <c r="C402" s="595" t="s">
        <v>1285</v>
      </c>
      <c r="D402" s="361">
        <v>2012</v>
      </c>
      <c r="E402" s="678" t="s">
        <v>2151</v>
      </c>
      <c r="F402" s="678" t="s">
        <v>2152</v>
      </c>
      <c r="G402" s="676" t="s">
        <v>1173</v>
      </c>
      <c r="H402" s="678">
        <v>2</v>
      </c>
      <c r="I402" s="678" t="s">
        <v>1174</v>
      </c>
      <c r="J402" s="678">
        <v>0.919</v>
      </c>
      <c r="K402" s="678"/>
    </row>
    <row r="403" spans="2:11" ht="90">
      <c r="B403" s="358">
        <v>36</v>
      </c>
      <c r="C403" s="595" t="s">
        <v>1285</v>
      </c>
      <c r="D403" s="361">
        <v>2012</v>
      </c>
      <c r="E403" s="678" t="s">
        <v>2153</v>
      </c>
      <c r="F403" s="678" t="s">
        <v>2205</v>
      </c>
      <c r="G403" s="676" t="s">
        <v>1173</v>
      </c>
      <c r="H403" s="678"/>
      <c r="I403" s="678" t="s">
        <v>1174</v>
      </c>
      <c r="J403" s="678" t="s">
        <v>2203</v>
      </c>
      <c r="K403" s="678"/>
    </row>
    <row r="404" spans="2:11" ht="90">
      <c r="B404" s="358">
        <v>37</v>
      </c>
      <c r="C404" s="595" t="s">
        <v>1285</v>
      </c>
      <c r="D404" s="361">
        <v>2012</v>
      </c>
      <c r="E404" s="678" t="s">
        <v>2154</v>
      </c>
      <c r="F404" s="678" t="s">
        <v>2204</v>
      </c>
      <c r="G404" s="676" t="s">
        <v>1173</v>
      </c>
      <c r="H404" s="678">
        <v>3</v>
      </c>
      <c r="I404" s="678" t="s">
        <v>1174</v>
      </c>
      <c r="J404" s="678">
        <v>0.679</v>
      </c>
      <c r="K404" s="678"/>
    </row>
    <row r="405" spans="2:11" ht="75">
      <c r="B405" s="358">
        <v>38</v>
      </c>
      <c r="C405" s="595" t="s">
        <v>1285</v>
      </c>
      <c r="D405" s="361">
        <v>2012</v>
      </c>
      <c r="E405" s="678" t="s">
        <v>2155</v>
      </c>
      <c r="F405" s="678" t="s">
        <v>2206</v>
      </c>
      <c r="G405" s="676" t="s">
        <v>1173</v>
      </c>
      <c r="H405" s="678">
        <v>3</v>
      </c>
      <c r="I405" s="678" t="s">
        <v>1174</v>
      </c>
      <c r="J405" s="678">
        <v>1.739</v>
      </c>
      <c r="K405" s="678">
        <v>1</v>
      </c>
    </row>
    <row r="406" spans="2:11" ht="90">
      <c r="B406" s="358">
        <v>39</v>
      </c>
      <c r="C406" s="595" t="s">
        <v>1285</v>
      </c>
      <c r="D406" s="361">
        <v>2012</v>
      </c>
      <c r="E406" s="678" t="s">
        <v>2156</v>
      </c>
      <c r="F406" s="678" t="s">
        <v>1274</v>
      </c>
      <c r="G406" s="676" t="s">
        <v>1173</v>
      </c>
      <c r="H406" s="678">
        <v>4</v>
      </c>
      <c r="I406" s="678" t="s">
        <v>1174</v>
      </c>
      <c r="J406" s="678">
        <v>0.944</v>
      </c>
      <c r="K406" s="678">
        <v>3</v>
      </c>
    </row>
    <row r="407" spans="2:11" ht="90">
      <c r="B407" s="358">
        <v>40</v>
      </c>
      <c r="C407" s="595" t="s">
        <v>1285</v>
      </c>
      <c r="D407" s="361">
        <v>2012</v>
      </c>
      <c r="E407" s="678" t="s">
        <v>2157</v>
      </c>
      <c r="F407" s="678" t="s">
        <v>2207</v>
      </c>
      <c r="G407" s="676" t="s">
        <v>1173</v>
      </c>
      <c r="H407" s="678"/>
      <c r="I407" s="678" t="s">
        <v>1174</v>
      </c>
      <c r="J407" s="678">
        <v>0.029</v>
      </c>
      <c r="K407" s="678">
        <v>2</v>
      </c>
    </row>
    <row r="408" spans="2:11" ht="90">
      <c r="B408" s="358">
        <v>41</v>
      </c>
      <c r="C408" s="595" t="s">
        <v>1285</v>
      </c>
      <c r="D408" s="361">
        <v>2012</v>
      </c>
      <c r="E408" s="678" t="s">
        <v>2158</v>
      </c>
      <c r="F408" s="678" t="s">
        <v>2208</v>
      </c>
      <c r="G408" s="676" t="s">
        <v>1173</v>
      </c>
      <c r="H408" s="678"/>
      <c r="I408" s="678" t="s">
        <v>1174</v>
      </c>
      <c r="J408" s="678">
        <v>0.029</v>
      </c>
      <c r="K408" s="678">
        <v>1</v>
      </c>
    </row>
    <row r="409" spans="2:11" ht="90">
      <c r="B409" s="358">
        <v>42</v>
      </c>
      <c r="C409" s="595" t="s">
        <v>1285</v>
      </c>
      <c r="D409" s="361">
        <v>2012</v>
      </c>
      <c r="E409" s="678" t="s">
        <v>1283</v>
      </c>
      <c r="F409" s="678" t="s">
        <v>2209</v>
      </c>
      <c r="G409" s="676" t="s">
        <v>1173</v>
      </c>
      <c r="H409" s="678"/>
      <c r="I409" s="678" t="s">
        <v>1174</v>
      </c>
      <c r="J409" s="678">
        <v>1.458</v>
      </c>
      <c r="K409" s="678">
        <v>2</v>
      </c>
    </row>
    <row r="410" spans="2:11" ht="60">
      <c r="B410" s="358">
        <v>43</v>
      </c>
      <c r="C410" s="595" t="s">
        <v>1285</v>
      </c>
      <c r="D410" s="361">
        <v>2012</v>
      </c>
      <c r="E410" s="678" t="s">
        <v>1278</v>
      </c>
      <c r="F410" s="678" t="s">
        <v>2210</v>
      </c>
      <c r="G410" s="676" t="s">
        <v>1173</v>
      </c>
      <c r="H410" s="678"/>
      <c r="I410" s="678" t="s">
        <v>1174</v>
      </c>
      <c r="J410" s="678" t="s">
        <v>2203</v>
      </c>
      <c r="K410" s="678"/>
    </row>
    <row r="411" spans="2:11" ht="90">
      <c r="B411" s="358">
        <v>44</v>
      </c>
      <c r="C411" s="595" t="s">
        <v>1285</v>
      </c>
      <c r="D411" s="361">
        <v>2012</v>
      </c>
      <c r="E411" s="678" t="s">
        <v>2159</v>
      </c>
      <c r="F411" s="678" t="s">
        <v>2211</v>
      </c>
      <c r="G411" s="676" t="s">
        <v>1173</v>
      </c>
      <c r="H411" s="678"/>
      <c r="I411" s="678" t="s">
        <v>1174</v>
      </c>
      <c r="J411" s="678">
        <v>1.376</v>
      </c>
      <c r="K411" s="678">
        <v>7</v>
      </c>
    </row>
    <row r="412" spans="2:11" ht="45">
      <c r="B412" s="358">
        <v>45</v>
      </c>
      <c r="C412" s="595" t="s">
        <v>1285</v>
      </c>
      <c r="D412" s="361">
        <v>2012</v>
      </c>
      <c r="E412" s="678" t="s">
        <v>1280</v>
      </c>
      <c r="F412" s="678" t="s">
        <v>2210</v>
      </c>
      <c r="G412" s="676" t="s">
        <v>1173</v>
      </c>
      <c r="H412" s="678"/>
      <c r="I412" s="678" t="s">
        <v>1174</v>
      </c>
      <c r="J412" s="678" t="s">
        <v>2203</v>
      </c>
      <c r="K412" s="678">
        <v>1</v>
      </c>
    </row>
    <row r="413" spans="2:11" ht="90">
      <c r="B413" s="358">
        <v>46</v>
      </c>
      <c r="C413" s="595" t="s">
        <v>2160</v>
      </c>
      <c r="D413" s="361">
        <v>2012</v>
      </c>
      <c r="E413" s="678" t="s">
        <v>2161</v>
      </c>
      <c r="F413" s="678" t="s">
        <v>2212</v>
      </c>
      <c r="G413" s="676" t="s">
        <v>1173</v>
      </c>
      <c r="H413" s="678">
        <v>2</v>
      </c>
      <c r="I413" s="678" t="s">
        <v>1174</v>
      </c>
      <c r="J413" s="678">
        <v>2.59</v>
      </c>
      <c r="K413" s="678"/>
    </row>
    <row r="414" spans="2:11" ht="105">
      <c r="B414" s="358">
        <v>47</v>
      </c>
      <c r="C414" s="595" t="s">
        <v>2160</v>
      </c>
      <c r="D414" s="361">
        <v>2012</v>
      </c>
      <c r="E414" s="678" t="s">
        <v>2162</v>
      </c>
      <c r="F414" s="678" t="s">
        <v>2213</v>
      </c>
      <c r="G414" s="676" t="s">
        <v>1173</v>
      </c>
      <c r="H414" s="678">
        <v>1</v>
      </c>
      <c r="I414" s="678" t="s">
        <v>1174</v>
      </c>
      <c r="J414" s="678">
        <v>4.23</v>
      </c>
      <c r="K414" s="678">
        <v>4</v>
      </c>
    </row>
    <row r="415" spans="2:11" ht="90">
      <c r="B415" s="358">
        <v>48</v>
      </c>
      <c r="C415" s="595" t="s">
        <v>2160</v>
      </c>
      <c r="D415" s="361">
        <v>2012</v>
      </c>
      <c r="E415" s="678" t="s">
        <v>2163</v>
      </c>
      <c r="F415" s="678" t="s">
        <v>2214</v>
      </c>
      <c r="G415" s="676" t="s">
        <v>1173</v>
      </c>
      <c r="H415" s="678">
        <v>2</v>
      </c>
      <c r="I415" s="678" t="s">
        <v>1174</v>
      </c>
      <c r="J415" s="678">
        <v>1.913</v>
      </c>
      <c r="K415" s="678">
        <v>4</v>
      </c>
    </row>
    <row r="416" spans="2:11" ht="75">
      <c r="B416" s="358">
        <v>49</v>
      </c>
      <c r="C416" s="595" t="s">
        <v>2164</v>
      </c>
      <c r="D416" s="361">
        <v>2012</v>
      </c>
      <c r="E416" s="678" t="s">
        <v>2165</v>
      </c>
      <c r="F416" s="678" t="s">
        <v>1267</v>
      </c>
      <c r="G416" s="676" t="s">
        <v>1173</v>
      </c>
      <c r="H416" s="678"/>
      <c r="I416" s="678" t="s">
        <v>1174</v>
      </c>
      <c r="J416" s="678">
        <v>1.376</v>
      </c>
      <c r="K416" s="678"/>
    </row>
    <row r="417" spans="2:11" ht="75">
      <c r="B417" s="358">
        <v>50</v>
      </c>
      <c r="C417" s="595" t="s">
        <v>2166</v>
      </c>
      <c r="D417" s="361">
        <v>2012</v>
      </c>
      <c r="E417" s="678" t="s">
        <v>2167</v>
      </c>
      <c r="F417" s="678" t="s">
        <v>2557</v>
      </c>
      <c r="G417" s="676" t="s">
        <v>1173</v>
      </c>
      <c r="H417" s="678">
        <v>3</v>
      </c>
      <c r="I417" s="678" t="s">
        <v>1174</v>
      </c>
      <c r="J417" s="678">
        <v>1.011</v>
      </c>
      <c r="K417" s="678"/>
    </row>
    <row r="418" spans="2:11" ht="75">
      <c r="B418" s="358">
        <v>52</v>
      </c>
      <c r="C418" s="595" t="s">
        <v>2168</v>
      </c>
      <c r="D418" s="361">
        <v>2012</v>
      </c>
      <c r="E418" s="678" t="s">
        <v>2169</v>
      </c>
      <c r="F418" s="678" t="s">
        <v>1298</v>
      </c>
      <c r="G418" s="676" t="s">
        <v>1173</v>
      </c>
      <c r="H418" s="678">
        <v>4</v>
      </c>
      <c r="I418" s="678" t="s">
        <v>1174</v>
      </c>
      <c r="J418" s="678">
        <v>0.51</v>
      </c>
      <c r="K418" s="678"/>
    </row>
    <row r="419" spans="2:11" ht="75">
      <c r="B419" s="358">
        <v>53</v>
      </c>
      <c r="C419" s="595" t="s">
        <v>2168</v>
      </c>
      <c r="D419" s="361">
        <v>2012</v>
      </c>
      <c r="E419" s="678" t="s">
        <v>2170</v>
      </c>
      <c r="F419" s="678" t="s">
        <v>2171</v>
      </c>
      <c r="G419" s="676" t="s">
        <v>1173</v>
      </c>
      <c r="H419" s="678">
        <v>2</v>
      </c>
      <c r="I419" s="678" t="s">
        <v>1174</v>
      </c>
      <c r="J419" s="678">
        <v>3.729</v>
      </c>
      <c r="K419" s="678">
        <v>1</v>
      </c>
    </row>
    <row r="420" spans="2:11" ht="90">
      <c r="B420" s="358">
        <v>54</v>
      </c>
      <c r="C420" s="595" t="s">
        <v>2168</v>
      </c>
      <c r="D420" s="361">
        <v>2012</v>
      </c>
      <c r="E420" s="678" t="s">
        <v>2172</v>
      </c>
      <c r="F420" s="678" t="s">
        <v>1298</v>
      </c>
      <c r="G420" s="676" t="s">
        <v>1173</v>
      </c>
      <c r="H420" s="678">
        <v>4</v>
      </c>
      <c r="I420" s="678" t="s">
        <v>1174</v>
      </c>
      <c r="J420" s="678">
        <v>0.51</v>
      </c>
      <c r="K420" s="678"/>
    </row>
    <row r="421" spans="2:11" ht="180">
      <c r="B421" s="358">
        <v>55</v>
      </c>
      <c r="C421" s="595" t="s">
        <v>2168</v>
      </c>
      <c r="D421" s="361">
        <v>2012</v>
      </c>
      <c r="E421" s="678" t="s">
        <v>2173</v>
      </c>
      <c r="F421" s="678" t="s">
        <v>2174</v>
      </c>
      <c r="G421" s="676" t="s">
        <v>1173</v>
      </c>
      <c r="H421" s="678">
        <v>2</v>
      </c>
      <c r="I421" s="678" t="s">
        <v>1174</v>
      </c>
      <c r="J421" s="678">
        <v>2.098</v>
      </c>
      <c r="K421" s="678"/>
    </row>
    <row r="422" spans="2:11" ht="90">
      <c r="B422" s="358">
        <v>56</v>
      </c>
      <c r="C422" s="595" t="s">
        <v>2168</v>
      </c>
      <c r="D422" s="361">
        <v>2012</v>
      </c>
      <c r="E422" s="678" t="s">
        <v>2175</v>
      </c>
      <c r="F422" s="678" t="s">
        <v>2176</v>
      </c>
      <c r="G422" s="676" t="s">
        <v>1173</v>
      </c>
      <c r="H422" s="678"/>
      <c r="I422" s="678" t="s">
        <v>1174</v>
      </c>
      <c r="J422" s="678" t="s">
        <v>2203</v>
      </c>
      <c r="K422" s="678"/>
    </row>
    <row r="423" spans="2:11" ht="135">
      <c r="B423" s="358">
        <v>57</v>
      </c>
      <c r="C423" s="595" t="s">
        <v>2168</v>
      </c>
      <c r="D423" s="361">
        <v>2012</v>
      </c>
      <c r="E423" s="678" t="s">
        <v>2177</v>
      </c>
      <c r="F423" s="678" t="s">
        <v>2178</v>
      </c>
      <c r="G423" s="676" t="s">
        <v>1173</v>
      </c>
      <c r="H423" s="678"/>
      <c r="I423" s="678" t="s">
        <v>1174</v>
      </c>
      <c r="J423" s="678" t="s">
        <v>2203</v>
      </c>
      <c r="K423" s="678"/>
    </row>
    <row r="424" spans="2:11" ht="90">
      <c r="B424" s="358">
        <v>58</v>
      </c>
      <c r="C424" s="595" t="s">
        <v>2168</v>
      </c>
      <c r="D424" s="361">
        <v>2012</v>
      </c>
      <c r="E424" s="678" t="s">
        <v>2179</v>
      </c>
      <c r="F424" s="678" t="s">
        <v>2180</v>
      </c>
      <c r="G424" s="676" t="s">
        <v>1173</v>
      </c>
      <c r="H424" s="678">
        <v>4</v>
      </c>
      <c r="I424" s="678" t="s">
        <v>1174</v>
      </c>
      <c r="J424" s="678">
        <v>0.493</v>
      </c>
      <c r="K424" s="678"/>
    </row>
    <row r="425" spans="2:11" ht="120">
      <c r="B425" s="358">
        <v>59</v>
      </c>
      <c r="C425" s="595" t="s">
        <v>2168</v>
      </c>
      <c r="D425" s="361">
        <v>2012</v>
      </c>
      <c r="E425" s="678" t="s">
        <v>2181</v>
      </c>
      <c r="F425" s="678" t="s">
        <v>2182</v>
      </c>
      <c r="G425" s="676" t="s">
        <v>1173</v>
      </c>
      <c r="H425" s="678">
        <v>4</v>
      </c>
      <c r="I425" s="678" t="s">
        <v>1174</v>
      </c>
      <c r="J425" s="678" t="s">
        <v>2203</v>
      </c>
      <c r="K425" s="678"/>
    </row>
    <row r="426" spans="2:11" s="671" customFormat="1" ht="60">
      <c r="B426" s="358">
        <v>60</v>
      </c>
      <c r="C426" s="595" t="s">
        <v>2168</v>
      </c>
      <c r="D426" s="361">
        <v>2012</v>
      </c>
      <c r="E426" s="678" t="s">
        <v>2183</v>
      </c>
      <c r="F426" s="678" t="s">
        <v>1279</v>
      </c>
      <c r="G426" s="676" t="s">
        <v>1173</v>
      </c>
      <c r="H426" s="678"/>
      <c r="I426" s="678" t="s">
        <v>1174</v>
      </c>
      <c r="J426" s="678" t="s">
        <v>2203</v>
      </c>
      <c r="K426" s="678"/>
    </row>
    <row r="427" spans="2:11" ht="90">
      <c r="B427" s="358">
        <v>61</v>
      </c>
      <c r="C427" s="595" t="s">
        <v>2168</v>
      </c>
      <c r="D427" s="361">
        <v>2012</v>
      </c>
      <c r="E427" s="678" t="s">
        <v>2184</v>
      </c>
      <c r="F427" s="678" t="s">
        <v>1232</v>
      </c>
      <c r="G427" s="676" t="s">
        <v>1173</v>
      </c>
      <c r="H427" s="678">
        <v>2</v>
      </c>
      <c r="I427" s="678" t="s">
        <v>1174</v>
      </c>
      <c r="J427" s="678">
        <v>2.475</v>
      </c>
      <c r="K427" s="678"/>
    </row>
    <row r="428" spans="2:11" s="671" customFormat="1" ht="30">
      <c r="B428" s="358">
        <v>62</v>
      </c>
      <c r="C428" s="595" t="s">
        <v>2168</v>
      </c>
      <c r="D428" s="361">
        <v>2012</v>
      </c>
      <c r="E428" s="678" t="s">
        <v>2185</v>
      </c>
      <c r="F428" s="678" t="s">
        <v>2186</v>
      </c>
      <c r="G428" s="676" t="s">
        <v>1173</v>
      </c>
      <c r="H428" s="678"/>
      <c r="I428" s="678" t="s">
        <v>1174</v>
      </c>
      <c r="J428" s="678" t="s">
        <v>2203</v>
      </c>
      <c r="K428" s="678"/>
    </row>
    <row r="429" spans="2:11" ht="120">
      <c r="B429" s="358">
        <v>63</v>
      </c>
      <c r="C429" s="595" t="s">
        <v>2168</v>
      </c>
      <c r="D429" s="361">
        <v>2012</v>
      </c>
      <c r="E429" s="678" t="s">
        <v>2187</v>
      </c>
      <c r="F429" s="678" t="s">
        <v>2215</v>
      </c>
      <c r="G429" s="676" t="s">
        <v>1173</v>
      </c>
      <c r="H429" s="678">
        <v>3</v>
      </c>
      <c r="I429" s="678" t="s">
        <v>1174</v>
      </c>
      <c r="J429" s="678">
        <v>1.063</v>
      </c>
      <c r="K429" s="678"/>
    </row>
    <row r="430" spans="2:11" s="671" customFormat="1" ht="105">
      <c r="B430" s="358">
        <v>64</v>
      </c>
      <c r="C430" s="595" t="s">
        <v>2168</v>
      </c>
      <c r="D430" s="361">
        <v>2012</v>
      </c>
      <c r="E430" s="678" t="s">
        <v>2188</v>
      </c>
      <c r="F430" s="678" t="s">
        <v>2215</v>
      </c>
      <c r="G430" s="676" t="s">
        <v>1173</v>
      </c>
      <c r="H430" s="678">
        <v>3</v>
      </c>
      <c r="I430" s="678" t="s">
        <v>1174</v>
      </c>
      <c r="J430" s="678">
        <v>1.063</v>
      </c>
      <c r="K430" s="678"/>
    </row>
    <row r="431" spans="2:11" s="671" customFormat="1" ht="105">
      <c r="B431" s="358">
        <v>65</v>
      </c>
      <c r="C431" s="595" t="s">
        <v>2168</v>
      </c>
      <c r="D431" s="361">
        <v>2012</v>
      </c>
      <c r="E431" s="678" t="s">
        <v>2189</v>
      </c>
      <c r="F431" s="678" t="s">
        <v>2215</v>
      </c>
      <c r="G431" s="676" t="s">
        <v>1173</v>
      </c>
      <c r="H431" s="678">
        <v>3</v>
      </c>
      <c r="I431" s="678" t="s">
        <v>1174</v>
      </c>
      <c r="J431" s="678">
        <v>1.063</v>
      </c>
      <c r="K431" s="678"/>
    </row>
    <row r="432" spans="2:11" ht="60">
      <c r="B432" s="358">
        <v>66</v>
      </c>
      <c r="C432" s="595" t="s">
        <v>2168</v>
      </c>
      <c r="D432" s="361">
        <v>2012</v>
      </c>
      <c r="E432" s="678" t="s">
        <v>2190</v>
      </c>
      <c r="F432" s="678" t="s">
        <v>2191</v>
      </c>
      <c r="G432" s="676" t="s">
        <v>1173</v>
      </c>
      <c r="H432" s="678">
        <v>2</v>
      </c>
      <c r="I432" s="678" t="s">
        <v>1174</v>
      </c>
      <c r="J432" s="678">
        <v>1.63</v>
      </c>
      <c r="K432" s="678"/>
    </row>
    <row r="433" spans="2:11" s="671" customFormat="1" ht="105">
      <c r="B433" s="358">
        <v>67</v>
      </c>
      <c r="C433" s="595" t="s">
        <v>2168</v>
      </c>
      <c r="D433" s="361">
        <v>2012</v>
      </c>
      <c r="E433" s="678" t="s">
        <v>2192</v>
      </c>
      <c r="F433" s="678" t="s">
        <v>1301</v>
      </c>
      <c r="G433" s="676" t="s">
        <v>1173</v>
      </c>
      <c r="H433" s="678">
        <v>3</v>
      </c>
      <c r="I433" s="678" t="s">
        <v>1174</v>
      </c>
      <c r="J433" s="678">
        <v>1.487</v>
      </c>
      <c r="K433" s="678"/>
    </row>
    <row r="434" spans="2:11" s="671" customFormat="1" ht="135">
      <c r="B434" s="358">
        <v>68</v>
      </c>
      <c r="C434" s="595" t="s">
        <v>2168</v>
      </c>
      <c r="D434" s="361">
        <v>2012</v>
      </c>
      <c r="E434" s="678" t="s">
        <v>2193</v>
      </c>
      <c r="F434" s="678" t="s">
        <v>2194</v>
      </c>
      <c r="G434" s="676" t="s">
        <v>1173</v>
      </c>
      <c r="H434" s="678">
        <v>3</v>
      </c>
      <c r="I434" s="678" t="s">
        <v>1174</v>
      </c>
      <c r="J434" s="678">
        <v>1.819</v>
      </c>
      <c r="K434" s="678"/>
    </row>
    <row r="435" spans="2:11" s="671" customFormat="1" ht="90">
      <c r="B435" s="358">
        <v>69</v>
      </c>
      <c r="C435" s="595" t="s">
        <v>2168</v>
      </c>
      <c r="D435" s="361">
        <v>2012</v>
      </c>
      <c r="E435" s="678" t="s">
        <v>2195</v>
      </c>
      <c r="F435" s="678" t="s">
        <v>2182</v>
      </c>
      <c r="G435" s="676" t="s">
        <v>1173</v>
      </c>
      <c r="H435" s="678">
        <v>4</v>
      </c>
      <c r="I435" s="678" t="s">
        <v>1174</v>
      </c>
      <c r="J435" s="678" t="s">
        <v>2203</v>
      </c>
      <c r="K435" s="678"/>
    </row>
    <row r="436" spans="2:11" s="671" customFormat="1" ht="105">
      <c r="B436" s="358">
        <v>70</v>
      </c>
      <c r="C436" s="595" t="s">
        <v>2168</v>
      </c>
      <c r="D436" s="361">
        <v>2012</v>
      </c>
      <c r="E436" s="678" t="s">
        <v>2196</v>
      </c>
      <c r="F436" s="678" t="s">
        <v>2197</v>
      </c>
      <c r="G436" s="676" t="s">
        <v>1173</v>
      </c>
      <c r="H436" s="678">
        <v>1</v>
      </c>
      <c r="I436" s="678" t="s">
        <v>1174</v>
      </c>
      <c r="J436" s="678">
        <v>2.289</v>
      </c>
      <c r="K436" s="678">
        <v>2</v>
      </c>
    </row>
    <row r="437" spans="2:11" s="671" customFormat="1" ht="75">
      <c r="B437" s="358">
        <v>71</v>
      </c>
      <c r="C437" s="595" t="s">
        <v>2168</v>
      </c>
      <c r="D437" s="361">
        <v>2012</v>
      </c>
      <c r="E437" s="678" t="s">
        <v>2198</v>
      </c>
      <c r="F437" s="678" t="s">
        <v>2199</v>
      </c>
      <c r="G437" s="676" t="s">
        <v>1173</v>
      </c>
      <c r="H437" s="678"/>
      <c r="I437" s="678" t="s">
        <v>1174</v>
      </c>
      <c r="J437" s="678" t="s">
        <v>2203</v>
      </c>
      <c r="K437" s="678"/>
    </row>
    <row r="438" spans="2:11" s="671" customFormat="1" ht="90">
      <c r="B438" s="358">
        <v>72</v>
      </c>
      <c r="C438" s="595" t="s">
        <v>2168</v>
      </c>
      <c r="D438" s="361">
        <v>2012</v>
      </c>
      <c r="E438" s="678" t="s">
        <v>2200</v>
      </c>
      <c r="F438" s="678" t="s">
        <v>2133</v>
      </c>
      <c r="G438" s="676" t="s">
        <v>1173</v>
      </c>
      <c r="H438" s="678">
        <v>2</v>
      </c>
      <c r="I438" s="678" t="s">
        <v>1174</v>
      </c>
      <c r="J438" s="678">
        <v>2.978</v>
      </c>
      <c r="K438" s="678"/>
    </row>
    <row r="439" spans="2:11" s="671" customFormat="1" ht="90">
      <c r="B439" s="358">
        <v>73</v>
      </c>
      <c r="C439" s="595" t="s">
        <v>2168</v>
      </c>
      <c r="D439" s="361">
        <v>2012</v>
      </c>
      <c r="E439" s="678" t="s">
        <v>2201</v>
      </c>
      <c r="F439" s="678" t="s">
        <v>2202</v>
      </c>
      <c r="G439" s="676" t="s">
        <v>1173</v>
      </c>
      <c r="H439" s="678">
        <v>1</v>
      </c>
      <c r="I439" s="678" t="s">
        <v>1174</v>
      </c>
      <c r="J439" s="678">
        <v>1.751</v>
      </c>
      <c r="K439" s="678"/>
    </row>
    <row r="440" spans="2:11" ht="120">
      <c r="B440" s="358">
        <v>74</v>
      </c>
      <c r="C440" s="595" t="s">
        <v>1209</v>
      </c>
      <c r="D440" s="361">
        <v>2011</v>
      </c>
      <c r="E440" s="674" t="s">
        <v>1248</v>
      </c>
      <c r="F440" s="675" t="s">
        <v>1249</v>
      </c>
      <c r="G440" s="676" t="s">
        <v>1173</v>
      </c>
      <c r="H440" s="677"/>
      <c r="I440" s="675" t="s">
        <v>1174</v>
      </c>
      <c r="J440" s="676" t="s">
        <v>2203</v>
      </c>
      <c r="K440" s="610"/>
    </row>
    <row r="441" spans="2:11" s="671" customFormat="1" ht="120">
      <c r="B441" s="358">
        <v>75</v>
      </c>
      <c r="C441" s="595" t="s">
        <v>1209</v>
      </c>
      <c r="D441" s="361">
        <v>2011</v>
      </c>
      <c r="E441" s="674" t="s">
        <v>1250</v>
      </c>
      <c r="F441" s="675" t="s">
        <v>1249</v>
      </c>
      <c r="G441" s="676" t="s">
        <v>1173</v>
      </c>
      <c r="H441" s="677"/>
      <c r="I441" s="675" t="s">
        <v>1174</v>
      </c>
      <c r="J441" s="675" t="s">
        <v>1251</v>
      </c>
      <c r="K441" s="611"/>
    </row>
    <row r="442" spans="2:11" s="671" customFormat="1" ht="120">
      <c r="B442" s="358">
        <v>76</v>
      </c>
      <c r="C442" s="595" t="s">
        <v>1209</v>
      </c>
      <c r="D442" s="361">
        <v>2011</v>
      </c>
      <c r="E442" s="674" t="s">
        <v>1252</v>
      </c>
      <c r="F442" s="675" t="s">
        <v>1249</v>
      </c>
      <c r="G442" s="676" t="s">
        <v>1173</v>
      </c>
      <c r="H442" s="677"/>
      <c r="I442" s="675" t="s">
        <v>1174</v>
      </c>
      <c r="J442" s="675" t="s">
        <v>1251</v>
      </c>
      <c r="K442" s="611"/>
    </row>
    <row r="443" spans="2:11" ht="60.75">
      <c r="B443" s="358">
        <v>77</v>
      </c>
      <c r="C443" s="595" t="s">
        <v>1209</v>
      </c>
      <c r="D443" s="361">
        <v>2011</v>
      </c>
      <c r="E443" s="674" t="s">
        <v>1253</v>
      </c>
      <c r="F443" s="675" t="s">
        <v>1186</v>
      </c>
      <c r="G443" s="676" t="s">
        <v>1173</v>
      </c>
      <c r="H443" s="677"/>
      <c r="I443" s="675" t="s">
        <v>1174</v>
      </c>
      <c r="J443" s="675" t="s">
        <v>1251</v>
      </c>
      <c r="K443" s="611"/>
    </row>
    <row r="444" spans="2:11" s="671" customFormat="1" ht="90.75">
      <c r="B444" s="358">
        <v>78</v>
      </c>
      <c r="C444" s="595" t="s">
        <v>1209</v>
      </c>
      <c r="D444" s="361">
        <v>2011</v>
      </c>
      <c r="E444" s="674" t="s">
        <v>1254</v>
      </c>
      <c r="F444" s="675" t="s">
        <v>1186</v>
      </c>
      <c r="G444" s="676" t="s">
        <v>1173</v>
      </c>
      <c r="H444" s="677"/>
      <c r="I444" s="675" t="s">
        <v>1174</v>
      </c>
      <c r="J444" s="675" t="s">
        <v>1251</v>
      </c>
      <c r="K444" s="611"/>
    </row>
    <row r="445" spans="2:11" ht="105.75">
      <c r="B445" s="358">
        <v>79</v>
      </c>
      <c r="C445" s="595" t="s">
        <v>1209</v>
      </c>
      <c r="D445" s="361">
        <v>2011</v>
      </c>
      <c r="E445" s="674" t="s">
        <v>1255</v>
      </c>
      <c r="F445" s="675" t="s">
        <v>1186</v>
      </c>
      <c r="G445" s="676" t="s">
        <v>1173</v>
      </c>
      <c r="H445" s="677"/>
      <c r="I445" s="675" t="s">
        <v>1174</v>
      </c>
      <c r="J445" s="675" t="s">
        <v>1251</v>
      </c>
      <c r="K445" s="611"/>
    </row>
    <row r="446" spans="2:11" ht="90.75">
      <c r="B446" s="358">
        <v>80</v>
      </c>
      <c r="C446" s="595" t="s">
        <v>1209</v>
      </c>
      <c r="D446" s="361">
        <v>2011</v>
      </c>
      <c r="E446" s="674" t="s">
        <v>1256</v>
      </c>
      <c r="F446" s="675" t="s">
        <v>1186</v>
      </c>
      <c r="G446" s="676" t="s">
        <v>1173</v>
      </c>
      <c r="H446" s="677"/>
      <c r="I446" s="675" t="s">
        <v>1174</v>
      </c>
      <c r="J446" s="675" t="s">
        <v>1251</v>
      </c>
      <c r="K446" s="611"/>
    </row>
    <row r="447" spans="2:11" s="671" customFormat="1" ht="165.75">
      <c r="B447" s="358">
        <v>81</v>
      </c>
      <c r="C447" s="595" t="s">
        <v>1209</v>
      </c>
      <c r="D447" s="361">
        <v>2011</v>
      </c>
      <c r="E447" s="674" t="s">
        <v>1257</v>
      </c>
      <c r="F447" s="675" t="s">
        <v>1258</v>
      </c>
      <c r="G447" s="676" t="s">
        <v>1173</v>
      </c>
      <c r="H447" s="707">
        <v>2</v>
      </c>
      <c r="I447" s="675" t="s">
        <v>1174</v>
      </c>
      <c r="J447" s="678">
        <v>1.932</v>
      </c>
      <c r="K447" s="611"/>
    </row>
    <row r="448" spans="2:11" s="671" customFormat="1" ht="135.75">
      <c r="B448" s="358">
        <v>82</v>
      </c>
      <c r="C448" s="595" t="s">
        <v>1209</v>
      </c>
      <c r="D448" s="361">
        <v>2011</v>
      </c>
      <c r="E448" s="674" t="s">
        <v>1259</v>
      </c>
      <c r="F448" s="675" t="s">
        <v>1258</v>
      </c>
      <c r="G448" s="676" t="s">
        <v>1173</v>
      </c>
      <c r="H448" s="677"/>
      <c r="I448" s="675" t="s">
        <v>1174</v>
      </c>
      <c r="J448" s="678">
        <v>1.932</v>
      </c>
      <c r="K448" s="611"/>
    </row>
    <row r="449" spans="2:11" s="672" customFormat="1" ht="105.75">
      <c r="B449" s="358">
        <v>83</v>
      </c>
      <c r="C449" s="595" t="s">
        <v>1209</v>
      </c>
      <c r="D449" s="361">
        <v>2011</v>
      </c>
      <c r="E449" s="674" t="s">
        <v>1260</v>
      </c>
      <c r="F449" s="675" t="s">
        <v>1261</v>
      </c>
      <c r="G449" s="676" t="s">
        <v>1173</v>
      </c>
      <c r="H449" s="677"/>
      <c r="I449" s="675" t="s">
        <v>1174</v>
      </c>
      <c r="J449" s="675" t="s">
        <v>1251</v>
      </c>
      <c r="K449" s="611"/>
    </row>
    <row r="450" spans="2:11" s="672" customFormat="1" ht="75.75">
      <c r="B450" s="358">
        <v>84</v>
      </c>
      <c r="C450" s="595" t="s">
        <v>1209</v>
      </c>
      <c r="D450" s="361">
        <v>2011</v>
      </c>
      <c r="E450" s="674" t="s">
        <v>1262</v>
      </c>
      <c r="F450" s="675" t="s">
        <v>1261</v>
      </c>
      <c r="G450" s="676" t="s">
        <v>1173</v>
      </c>
      <c r="H450" s="677"/>
      <c r="I450" s="675" t="s">
        <v>1174</v>
      </c>
      <c r="J450" s="675" t="s">
        <v>1251</v>
      </c>
      <c r="K450" s="611"/>
    </row>
    <row r="451" spans="2:11" ht="75.75">
      <c r="B451" s="358">
        <v>85</v>
      </c>
      <c r="C451" s="595" t="s">
        <v>1209</v>
      </c>
      <c r="D451" s="361">
        <v>2011</v>
      </c>
      <c r="E451" s="674" t="s">
        <v>1263</v>
      </c>
      <c r="F451" s="675" t="s">
        <v>1264</v>
      </c>
      <c r="G451" s="676" t="s">
        <v>1173</v>
      </c>
      <c r="H451" s="677"/>
      <c r="I451" s="675" t="s">
        <v>1174</v>
      </c>
      <c r="J451" s="675" t="s">
        <v>2203</v>
      </c>
      <c r="K451" s="611"/>
    </row>
    <row r="452" spans="2:11" s="672" customFormat="1" ht="75.75">
      <c r="B452" s="358">
        <v>86</v>
      </c>
      <c r="C452" s="595" t="s">
        <v>1209</v>
      </c>
      <c r="D452" s="361">
        <v>2011</v>
      </c>
      <c r="E452" s="674" t="s">
        <v>1265</v>
      </c>
      <c r="F452" s="675" t="s">
        <v>1264</v>
      </c>
      <c r="G452" s="676" t="s">
        <v>1173</v>
      </c>
      <c r="H452" s="677"/>
      <c r="I452" s="675" t="s">
        <v>1174</v>
      </c>
      <c r="J452" s="675" t="s">
        <v>2203</v>
      </c>
      <c r="K452" s="611"/>
    </row>
    <row r="453" spans="2:11" s="672" customFormat="1" ht="90.75">
      <c r="B453" s="358">
        <v>87</v>
      </c>
      <c r="C453" s="595" t="s">
        <v>1209</v>
      </c>
      <c r="D453" s="361">
        <v>2011</v>
      </c>
      <c r="E453" s="674" t="s">
        <v>1266</v>
      </c>
      <c r="F453" s="675" t="s">
        <v>1267</v>
      </c>
      <c r="G453" s="676" t="s">
        <v>2216</v>
      </c>
      <c r="H453" s="677"/>
      <c r="I453" s="675" t="s">
        <v>1174</v>
      </c>
      <c r="J453" s="678">
        <v>1.376</v>
      </c>
      <c r="K453" s="611"/>
    </row>
    <row r="454" spans="2:11" s="672" customFormat="1" ht="75.75">
      <c r="B454" s="358">
        <v>88</v>
      </c>
      <c r="C454" s="595" t="s">
        <v>1209</v>
      </c>
      <c r="D454" s="361">
        <v>2011</v>
      </c>
      <c r="E454" s="674" t="s">
        <v>1268</v>
      </c>
      <c r="F454" s="675" t="s">
        <v>1267</v>
      </c>
      <c r="G454" s="676" t="s">
        <v>2216</v>
      </c>
      <c r="H454" s="677"/>
      <c r="I454" s="675" t="s">
        <v>1174</v>
      </c>
      <c r="J454" s="678">
        <v>1.376</v>
      </c>
      <c r="K454" s="611"/>
    </row>
    <row r="455" spans="2:11" s="672" customFormat="1" ht="105.75">
      <c r="B455" s="358">
        <v>89</v>
      </c>
      <c r="C455" s="595" t="s">
        <v>1209</v>
      </c>
      <c r="D455" s="361">
        <v>2011</v>
      </c>
      <c r="E455" s="674" t="s">
        <v>1269</v>
      </c>
      <c r="F455" s="675" t="s">
        <v>1270</v>
      </c>
      <c r="G455" s="676" t="s">
        <v>1173</v>
      </c>
      <c r="H455" s="677"/>
      <c r="I455" s="675" t="s">
        <v>1174</v>
      </c>
      <c r="J455" s="675" t="s">
        <v>2203</v>
      </c>
      <c r="K455" s="611"/>
    </row>
    <row r="456" spans="2:11" s="671" customFormat="1" ht="90.75">
      <c r="B456" s="358">
        <v>90</v>
      </c>
      <c r="C456" s="595" t="s">
        <v>1209</v>
      </c>
      <c r="D456" s="361">
        <v>2011</v>
      </c>
      <c r="E456" s="674" t="s">
        <v>1271</v>
      </c>
      <c r="F456" s="675" t="s">
        <v>1272</v>
      </c>
      <c r="G456" s="676" t="s">
        <v>1173</v>
      </c>
      <c r="H456" s="677"/>
      <c r="I456" s="675" t="s">
        <v>1174</v>
      </c>
      <c r="J456" s="675" t="s">
        <v>2203</v>
      </c>
      <c r="K456" s="611"/>
    </row>
    <row r="457" spans="2:11" s="672" customFormat="1" ht="120.75">
      <c r="B457" s="358">
        <v>91</v>
      </c>
      <c r="C457" s="595" t="s">
        <v>1209</v>
      </c>
      <c r="D457" s="361">
        <v>2011</v>
      </c>
      <c r="E457" s="674" t="s">
        <v>1273</v>
      </c>
      <c r="F457" s="675" t="s">
        <v>1274</v>
      </c>
      <c r="G457" s="676" t="s">
        <v>1173</v>
      </c>
      <c r="H457" s="707">
        <v>4</v>
      </c>
      <c r="I457" s="675" t="s">
        <v>1174</v>
      </c>
      <c r="J457" s="675" t="s">
        <v>2203</v>
      </c>
      <c r="K457" s="611">
        <v>1</v>
      </c>
    </row>
    <row r="458" spans="2:11" s="672" customFormat="1" ht="75.75">
      <c r="B458" s="358">
        <v>92</v>
      </c>
      <c r="C458" s="595" t="s">
        <v>1209</v>
      </c>
      <c r="D458" s="361">
        <v>2011</v>
      </c>
      <c r="E458" s="674" t="s">
        <v>1275</v>
      </c>
      <c r="F458" s="675" t="s">
        <v>1183</v>
      </c>
      <c r="G458" s="676" t="s">
        <v>2216</v>
      </c>
      <c r="H458" s="707">
        <v>2</v>
      </c>
      <c r="I458" s="675" t="s">
        <v>1174</v>
      </c>
      <c r="J458" s="680">
        <v>3.979</v>
      </c>
      <c r="K458" s="611">
        <v>2</v>
      </c>
    </row>
    <row r="459" spans="2:11" s="672" customFormat="1" ht="60.75">
      <c r="B459" s="358">
        <v>93</v>
      </c>
      <c r="C459" s="595" t="s">
        <v>1209</v>
      </c>
      <c r="D459" s="361">
        <v>2011</v>
      </c>
      <c r="E459" s="674" t="s">
        <v>1276</v>
      </c>
      <c r="F459" s="675" t="s">
        <v>1277</v>
      </c>
      <c r="G459" s="676" t="s">
        <v>2216</v>
      </c>
      <c r="H459" s="707">
        <v>1</v>
      </c>
      <c r="I459" s="675" t="s">
        <v>1174</v>
      </c>
      <c r="J459" s="680">
        <v>3.308</v>
      </c>
      <c r="K459" s="611"/>
    </row>
    <row r="460" spans="2:11" s="672" customFormat="1" ht="60.75">
      <c r="B460" s="358">
        <v>94</v>
      </c>
      <c r="C460" s="595" t="s">
        <v>1209</v>
      </c>
      <c r="D460" s="361">
        <v>2011</v>
      </c>
      <c r="E460" s="674" t="s">
        <v>1278</v>
      </c>
      <c r="F460" s="675" t="s">
        <v>1279</v>
      </c>
      <c r="G460" s="676" t="s">
        <v>1173</v>
      </c>
      <c r="H460" s="677"/>
      <c r="I460" s="675" t="s">
        <v>1174</v>
      </c>
      <c r="J460" s="675" t="s">
        <v>2203</v>
      </c>
      <c r="K460" s="611"/>
    </row>
    <row r="461" spans="2:11" s="672" customFormat="1" ht="45.75">
      <c r="B461" s="358">
        <v>95</v>
      </c>
      <c r="C461" s="595" t="s">
        <v>1209</v>
      </c>
      <c r="D461" s="361">
        <v>2011</v>
      </c>
      <c r="E461" s="674" t="s">
        <v>1280</v>
      </c>
      <c r="F461" s="675" t="s">
        <v>1279</v>
      </c>
      <c r="G461" s="676" t="s">
        <v>1173</v>
      </c>
      <c r="H461" s="677"/>
      <c r="I461" s="675" t="s">
        <v>1174</v>
      </c>
      <c r="J461" s="675" t="s">
        <v>2203</v>
      </c>
      <c r="K461" s="611"/>
    </row>
    <row r="462" spans="2:11" s="672" customFormat="1" ht="105.75">
      <c r="B462" s="358">
        <v>96</v>
      </c>
      <c r="C462" s="595" t="s">
        <v>1209</v>
      </c>
      <c r="D462" s="361">
        <v>2011</v>
      </c>
      <c r="E462" s="674" t="s">
        <v>1281</v>
      </c>
      <c r="F462" s="675" t="s">
        <v>1258</v>
      </c>
      <c r="G462" s="676" t="s">
        <v>2216</v>
      </c>
      <c r="H462" s="707">
        <v>2</v>
      </c>
      <c r="I462" s="675" t="s">
        <v>1174</v>
      </c>
      <c r="J462" s="678">
        <v>1.932</v>
      </c>
      <c r="K462" s="611"/>
    </row>
    <row r="463" spans="2:11" s="672" customFormat="1" ht="75.75">
      <c r="B463" s="358">
        <v>97</v>
      </c>
      <c r="C463" s="595" t="s">
        <v>1209</v>
      </c>
      <c r="D463" s="361">
        <v>2011</v>
      </c>
      <c r="E463" s="674" t="s">
        <v>1282</v>
      </c>
      <c r="F463" s="675" t="s">
        <v>1267</v>
      </c>
      <c r="G463" s="676" t="s">
        <v>2216</v>
      </c>
      <c r="H463" s="677"/>
      <c r="I463" s="675" t="s">
        <v>1174</v>
      </c>
      <c r="J463" s="678">
        <v>1.376</v>
      </c>
      <c r="K463" s="611"/>
    </row>
    <row r="464" spans="2:11" s="672" customFormat="1" ht="90.75">
      <c r="B464" s="358">
        <v>98</v>
      </c>
      <c r="C464" s="595" t="s">
        <v>1209</v>
      </c>
      <c r="D464" s="361">
        <v>2011</v>
      </c>
      <c r="E464" s="674" t="s">
        <v>1283</v>
      </c>
      <c r="F464" s="675" t="s">
        <v>1284</v>
      </c>
      <c r="G464" s="676" t="s">
        <v>1173</v>
      </c>
      <c r="H464" s="677"/>
      <c r="I464" s="675" t="s">
        <v>1174</v>
      </c>
      <c r="J464" s="678">
        <v>1.463</v>
      </c>
      <c r="K464" s="611"/>
    </row>
    <row r="465" spans="2:11" s="672" customFormat="1" ht="120">
      <c r="B465" s="358">
        <v>99</v>
      </c>
      <c r="C465" s="678" t="s">
        <v>1285</v>
      </c>
      <c r="D465" s="612">
        <v>2011</v>
      </c>
      <c r="E465" s="678" t="s">
        <v>1250</v>
      </c>
      <c r="F465" s="678" t="s">
        <v>1249</v>
      </c>
      <c r="G465" s="676" t="s">
        <v>1173</v>
      </c>
      <c r="H465" s="678"/>
      <c r="I465" s="678" t="s">
        <v>1174</v>
      </c>
      <c r="J465" s="678" t="s">
        <v>1251</v>
      </c>
      <c r="K465" s="678"/>
    </row>
    <row r="466" spans="2:11" s="672" customFormat="1" ht="120">
      <c r="B466" s="358">
        <v>100</v>
      </c>
      <c r="C466" s="678" t="s">
        <v>1285</v>
      </c>
      <c r="D466" s="612">
        <v>2011</v>
      </c>
      <c r="E466" s="678" t="s">
        <v>1252</v>
      </c>
      <c r="F466" s="678" t="s">
        <v>1249</v>
      </c>
      <c r="G466" s="676" t="s">
        <v>1173</v>
      </c>
      <c r="H466" s="678"/>
      <c r="I466" s="678" t="s">
        <v>1174</v>
      </c>
      <c r="J466" s="678" t="s">
        <v>1251</v>
      </c>
      <c r="K466" s="678"/>
    </row>
    <row r="467" spans="2:11" s="672" customFormat="1" ht="60">
      <c r="B467" s="358">
        <v>101</v>
      </c>
      <c r="C467" s="678" t="s">
        <v>1285</v>
      </c>
      <c r="D467" s="612">
        <v>2011</v>
      </c>
      <c r="E467" s="678" t="s">
        <v>1253</v>
      </c>
      <c r="F467" s="678" t="s">
        <v>1186</v>
      </c>
      <c r="G467" s="676" t="s">
        <v>1173</v>
      </c>
      <c r="H467" s="678"/>
      <c r="I467" s="678" t="s">
        <v>1174</v>
      </c>
      <c r="J467" s="678" t="s">
        <v>1251</v>
      </c>
      <c r="K467" s="678"/>
    </row>
    <row r="468" spans="2:11" s="672" customFormat="1" ht="90">
      <c r="B468" s="358">
        <v>102</v>
      </c>
      <c r="C468" s="678" t="s">
        <v>1285</v>
      </c>
      <c r="D468" s="678">
        <v>2011</v>
      </c>
      <c r="E468" s="678" t="s">
        <v>1254</v>
      </c>
      <c r="F468" s="678" t="s">
        <v>1186</v>
      </c>
      <c r="G468" s="676" t="s">
        <v>1173</v>
      </c>
      <c r="H468" s="678"/>
      <c r="I468" s="678" t="s">
        <v>1174</v>
      </c>
      <c r="J468" s="678" t="s">
        <v>1251</v>
      </c>
      <c r="K468" s="678"/>
    </row>
    <row r="469" spans="2:11" s="672" customFormat="1" ht="105">
      <c r="B469" s="358">
        <v>103</v>
      </c>
      <c r="C469" s="678" t="s">
        <v>1285</v>
      </c>
      <c r="D469" s="678">
        <v>2011</v>
      </c>
      <c r="E469" s="678" t="s">
        <v>1255</v>
      </c>
      <c r="F469" s="678" t="s">
        <v>1186</v>
      </c>
      <c r="G469" s="676" t="s">
        <v>1173</v>
      </c>
      <c r="H469" s="678"/>
      <c r="I469" s="678" t="s">
        <v>1174</v>
      </c>
      <c r="J469" s="678" t="s">
        <v>1251</v>
      </c>
      <c r="K469" s="678"/>
    </row>
    <row r="470" spans="2:11" s="672" customFormat="1" ht="90">
      <c r="B470" s="358">
        <v>104</v>
      </c>
      <c r="C470" s="678" t="s">
        <v>1285</v>
      </c>
      <c r="D470" s="678">
        <v>2011</v>
      </c>
      <c r="E470" s="678" t="s">
        <v>1256</v>
      </c>
      <c r="F470" s="678" t="s">
        <v>1186</v>
      </c>
      <c r="G470" s="676" t="s">
        <v>1173</v>
      </c>
      <c r="H470" s="678"/>
      <c r="I470" s="678" t="s">
        <v>1174</v>
      </c>
      <c r="J470" s="678" t="s">
        <v>1251</v>
      </c>
      <c r="K470" s="678"/>
    </row>
    <row r="471" spans="2:11" ht="165">
      <c r="B471" s="358">
        <v>105</v>
      </c>
      <c r="C471" s="678" t="s">
        <v>1285</v>
      </c>
      <c r="D471" s="678">
        <v>2011</v>
      </c>
      <c r="E471" s="678" t="s">
        <v>1257</v>
      </c>
      <c r="F471" s="678" t="s">
        <v>1258</v>
      </c>
      <c r="G471" s="676" t="s">
        <v>2216</v>
      </c>
      <c r="H471" s="678">
        <v>2</v>
      </c>
      <c r="I471" s="678" t="s">
        <v>1174</v>
      </c>
      <c r="J471" s="678">
        <v>1.943</v>
      </c>
      <c r="K471" s="678"/>
    </row>
    <row r="472" spans="2:11" s="672" customFormat="1" ht="135">
      <c r="B472" s="358">
        <v>106</v>
      </c>
      <c r="C472" s="678" t="s">
        <v>1285</v>
      </c>
      <c r="D472" s="678">
        <v>2011</v>
      </c>
      <c r="E472" s="678" t="s">
        <v>1259</v>
      </c>
      <c r="F472" s="678" t="s">
        <v>1258</v>
      </c>
      <c r="G472" s="676" t="s">
        <v>2216</v>
      </c>
      <c r="H472" s="678">
        <v>2</v>
      </c>
      <c r="I472" s="678" t="s">
        <v>1174</v>
      </c>
      <c r="J472" s="678">
        <v>1.943</v>
      </c>
      <c r="K472" s="678"/>
    </row>
    <row r="473" spans="2:11" s="672" customFormat="1" ht="105">
      <c r="B473" s="358">
        <v>107</v>
      </c>
      <c r="C473" s="678" t="s">
        <v>1285</v>
      </c>
      <c r="D473" s="678">
        <v>2011</v>
      </c>
      <c r="E473" s="678" t="s">
        <v>1260</v>
      </c>
      <c r="F473" s="678" t="s">
        <v>1261</v>
      </c>
      <c r="G473" s="676" t="s">
        <v>1173</v>
      </c>
      <c r="H473" s="678"/>
      <c r="I473" s="678" t="s">
        <v>1174</v>
      </c>
      <c r="J473" s="678" t="s">
        <v>1251</v>
      </c>
      <c r="K473" s="678"/>
    </row>
    <row r="474" spans="2:11" s="672" customFormat="1" ht="75">
      <c r="B474" s="358">
        <v>108</v>
      </c>
      <c r="C474" s="678" t="s">
        <v>1285</v>
      </c>
      <c r="D474" s="678">
        <v>2011</v>
      </c>
      <c r="E474" s="678" t="s">
        <v>1262</v>
      </c>
      <c r="F474" s="678" t="s">
        <v>1261</v>
      </c>
      <c r="G474" s="676" t="s">
        <v>1173</v>
      </c>
      <c r="H474" s="678"/>
      <c r="I474" s="678" t="s">
        <v>1174</v>
      </c>
      <c r="J474" s="678" t="s">
        <v>1251</v>
      </c>
      <c r="K474" s="678"/>
    </row>
    <row r="475" spans="2:11" s="672" customFormat="1" ht="75">
      <c r="B475" s="358">
        <v>109</v>
      </c>
      <c r="C475" s="678" t="s">
        <v>1285</v>
      </c>
      <c r="D475" s="678">
        <v>2011</v>
      </c>
      <c r="E475" s="678" t="s">
        <v>1263</v>
      </c>
      <c r="F475" s="678" t="s">
        <v>1264</v>
      </c>
      <c r="G475" s="676" t="s">
        <v>1173</v>
      </c>
      <c r="H475" s="678"/>
      <c r="I475" s="678" t="s">
        <v>1174</v>
      </c>
      <c r="J475" s="678" t="s">
        <v>2203</v>
      </c>
      <c r="K475" s="678"/>
    </row>
    <row r="476" spans="2:11" s="672" customFormat="1" ht="75">
      <c r="B476" s="358">
        <v>110</v>
      </c>
      <c r="C476" s="678" t="s">
        <v>1285</v>
      </c>
      <c r="D476" s="678">
        <v>2011</v>
      </c>
      <c r="E476" s="678" t="s">
        <v>1265</v>
      </c>
      <c r="F476" s="678" t="s">
        <v>1264</v>
      </c>
      <c r="G476" s="676" t="s">
        <v>1173</v>
      </c>
      <c r="H476" s="678"/>
      <c r="I476" s="678" t="s">
        <v>1174</v>
      </c>
      <c r="J476" s="678" t="s">
        <v>2203</v>
      </c>
      <c r="K476" s="678"/>
    </row>
    <row r="477" spans="2:11" s="672" customFormat="1" ht="90">
      <c r="B477" s="358">
        <v>111</v>
      </c>
      <c r="C477" s="678" t="s">
        <v>1285</v>
      </c>
      <c r="D477" s="678">
        <v>2011</v>
      </c>
      <c r="E477" s="678" t="s">
        <v>1266</v>
      </c>
      <c r="F477" s="678" t="s">
        <v>1267</v>
      </c>
      <c r="G477" s="676" t="s">
        <v>2216</v>
      </c>
      <c r="H477" s="678"/>
      <c r="I477" s="678" t="s">
        <v>1174</v>
      </c>
      <c r="J477" s="678">
        <v>1.376</v>
      </c>
      <c r="K477" s="678"/>
    </row>
    <row r="478" spans="2:11" s="672" customFormat="1" ht="75">
      <c r="B478" s="358">
        <v>112</v>
      </c>
      <c r="C478" s="678" t="s">
        <v>1285</v>
      </c>
      <c r="D478" s="678">
        <v>2011</v>
      </c>
      <c r="E478" s="678" t="s">
        <v>1268</v>
      </c>
      <c r="F478" s="678" t="s">
        <v>1267</v>
      </c>
      <c r="G478" s="676" t="s">
        <v>2216</v>
      </c>
      <c r="H478" s="678"/>
      <c r="I478" s="678" t="s">
        <v>1174</v>
      </c>
      <c r="J478" s="678">
        <v>1.376</v>
      </c>
      <c r="K478" s="678"/>
    </row>
    <row r="479" spans="2:11" s="672" customFormat="1" ht="105">
      <c r="B479" s="358">
        <v>113</v>
      </c>
      <c r="C479" s="678" t="s">
        <v>1285</v>
      </c>
      <c r="D479" s="678">
        <v>2011</v>
      </c>
      <c r="E479" s="678" t="s">
        <v>1269</v>
      </c>
      <c r="F479" s="678" t="s">
        <v>1270</v>
      </c>
      <c r="G479" s="676" t="s">
        <v>1173</v>
      </c>
      <c r="H479" s="678">
        <v>4</v>
      </c>
      <c r="I479" s="678" t="s">
        <v>1174</v>
      </c>
      <c r="J479" s="678">
        <v>0.533</v>
      </c>
      <c r="K479" s="678"/>
    </row>
    <row r="480" spans="2:11" s="672" customFormat="1" ht="90">
      <c r="B480" s="358">
        <v>114</v>
      </c>
      <c r="C480" s="678" t="s">
        <v>1285</v>
      </c>
      <c r="D480" s="678">
        <v>2011</v>
      </c>
      <c r="E480" s="678" t="s">
        <v>1271</v>
      </c>
      <c r="F480" s="678" t="s">
        <v>1272</v>
      </c>
      <c r="G480" s="676" t="s">
        <v>1173</v>
      </c>
      <c r="H480" s="678">
        <v>2</v>
      </c>
      <c r="I480" s="678" t="s">
        <v>1174</v>
      </c>
      <c r="J480" s="678">
        <v>2.004</v>
      </c>
      <c r="K480" s="678"/>
    </row>
    <row r="481" spans="2:11" s="672" customFormat="1" ht="120">
      <c r="B481" s="358">
        <v>115</v>
      </c>
      <c r="C481" s="678" t="s">
        <v>1285</v>
      </c>
      <c r="D481" s="678">
        <v>2011</v>
      </c>
      <c r="E481" s="678" t="s">
        <v>1273</v>
      </c>
      <c r="F481" s="678" t="s">
        <v>1274</v>
      </c>
      <c r="G481" s="676" t="s">
        <v>1173</v>
      </c>
      <c r="H481" s="678">
        <v>4</v>
      </c>
      <c r="I481" s="678" t="s">
        <v>1174</v>
      </c>
      <c r="J481" s="678" t="s">
        <v>2203</v>
      </c>
      <c r="K481" s="678">
        <v>1</v>
      </c>
    </row>
    <row r="482" spans="2:11" s="672" customFormat="1" ht="75">
      <c r="B482" s="358">
        <v>116</v>
      </c>
      <c r="C482" s="678" t="s">
        <v>1285</v>
      </c>
      <c r="D482" s="678">
        <v>2011</v>
      </c>
      <c r="E482" s="678" t="s">
        <v>1275</v>
      </c>
      <c r="F482" s="678" t="s">
        <v>1183</v>
      </c>
      <c r="G482" s="676" t="s">
        <v>2216</v>
      </c>
      <c r="H482" s="678">
        <v>2</v>
      </c>
      <c r="I482" s="678" t="s">
        <v>1174</v>
      </c>
      <c r="J482" s="678">
        <v>3.979</v>
      </c>
      <c r="K482" s="678">
        <v>2</v>
      </c>
    </row>
    <row r="483" spans="2:11" s="672" customFormat="1" ht="60">
      <c r="B483" s="358">
        <v>117</v>
      </c>
      <c r="C483" s="678" t="s">
        <v>1285</v>
      </c>
      <c r="D483" s="678">
        <v>2011</v>
      </c>
      <c r="E483" s="678" t="s">
        <v>1276</v>
      </c>
      <c r="F483" s="678" t="s">
        <v>1277</v>
      </c>
      <c r="G483" s="676" t="s">
        <v>2216</v>
      </c>
      <c r="H483" s="678">
        <v>1</v>
      </c>
      <c r="I483" s="678" t="s">
        <v>1174</v>
      </c>
      <c r="J483" s="678">
        <v>3.308</v>
      </c>
      <c r="K483" s="678"/>
    </row>
    <row r="484" spans="2:11" s="672" customFormat="1" ht="90">
      <c r="B484" s="358">
        <v>118</v>
      </c>
      <c r="C484" s="678" t="s">
        <v>985</v>
      </c>
      <c r="D484" s="678">
        <v>2011</v>
      </c>
      <c r="E484" s="678" t="s">
        <v>1286</v>
      </c>
      <c r="F484" s="678" t="s">
        <v>1279</v>
      </c>
      <c r="G484" s="676" t="s">
        <v>1173</v>
      </c>
      <c r="H484" s="678"/>
      <c r="I484" s="678" t="s">
        <v>1174</v>
      </c>
      <c r="J484" s="678" t="s">
        <v>2203</v>
      </c>
      <c r="K484" s="678">
        <v>1</v>
      </c>
    </row>
    <row r="485" spans="2:11" s="672" customFormat="1" ht="90">
      <c r="B485" s="358">
        <v>119</v>
      </c>
      <c r="C485" s="678" t="s">
        <v>985</v>
      </c>
      <c r="D485" s="678">
        <v>2011</v>
      </c>
      <c r="E485" s="678" t="s">
        <v>1287</v>
      </c>
      <c r="F485" s="678" t="s">
        <v>1279</v>
      </c>
      <c r="G485" s="676" t="s">
        <v>1173</v>
      </c>
      <c r="H485" s="678"/>
      <c r="I485" s="678" t="s">
        <v>1174</v>
      </c>
      <c r="J485" s="678" t="s">
        <v>2203</v>
      </c>
      <c r="K485" s="678"/>
    </row>
    <row r="486" spans="2:11" s="672" customFormat="1" ht="120">
      <c r="B486" s="358">
        <v>120</v>
      </c>
      <c r="C486" s="678" t="s">
        <v>1288</v>
      </c>
      <c r="D486" s="678">
        <v>2011</v>
      </c>
      <c r="E486" s="678" t="s">
        <v>1248</v>
      </c>
      <c r="F486" s="678" t="s">
        <v>1249</v>
      </c>
      <c r="G486" s="676" t="s">
        <v>1173</v>
      </c>
      <c r="H486" s="678"/>
      <c r="I486" s="678" t="s">
        <v>1174</v>
      </c>
      <c r="J486" s="678" t="s">
        <v>1251</v>
      </c>
      <c r="K486" s="678"/>
    </row>
    <row r="487" spans="2:11" s="672" customFormat="1" ht="120">
      <c r="B487" s="358">
        <v>121</v>
      </c>
      <c r="C487" s="678" t="s">
        <v>1288</v>
      </c>
      <c r="D487" s="678">
        <v>2011</v>
      </c>
      <c r="E487" s="678" t="s">
        <v>1250</v>
      </c>
      <c r="F487" s="678" t="s">
        <v>1249</v>
      </c>
      <c r="G487" s="676" t="s">
        <v>1173</v>
      </c>
      <c r="H487" s="678"/>
      <c r="I487" s="678" t="s">
        <v>1174</v>
      </c>
      <c r="J487" s="678" t="s">
        <v>1251</v>
      </c>
      <c r="K487" s="678"/>
    </row>
    <row r="488" spans="2:11" s="671" customFormat="1" ht="75">
      <c r="B488" s="358">
        <v>122</v>
      </c>
      <c r="C488" s="612" t="s">
        <v>1289</v>
      </c>
      <c r="D488" s="678">
        <v>2011</v>
      </c>
      <c r="E488" s="678" t="s">
        <v>1290</v>
      </c>
      <c r="F488" s="678" t="s">
        <v>1279</v>
      </c>
      <c r="G488" s="676" t="s">
        <v>1173</v>
      </c>
      <c r="H488" s="678"/>
      <c r="I488" s="678" t="s">
        <v>1174</v>
      </c>
      <c r="J488" s="678" t="s">
        <v>2203</v>
      </c>
      <c r="K488" s="678"/>
    </row>
    <row r="489" spans="2:11" ht="45">
      <c r="B489" s="358">
        <v>123</v>
      </c>
      <c r="C489" s="678" t="s">
        <v>1289</v>
      </c>
      <c r="D489" s="678">
        <v>2011</v>
      </c>
      <c r="E489" s="678" t="s">
        <v>1291</v>
      </c>
      <c r="F489" s="678" t="s">
        <v>1198</v>
      </c>
      <c r="G489" s="676" t="s">
        <v>1173</v>
      </c>
      <c r="H489" s="678">
        <v>2</v>
      </c>
      <c r="I489" s="678" t="s">
        <v>1174</v>
      </c>
      <c r="J489" s="678">
        <v>1.63</v>
      </c>
      <c r="K489" s="678"/>
    </row>
    <row r="490" spans="2:11" s="672" customFormat="1" ht="60">
      <c r="B490" s="358">
        <v>124</v>
      </c>
      <c r="C490" s="678" t="s">
        <v>1289</v>
      </c>
      <c r="D490" s="678">
        <v>2011</v>
      </c>
      <c r="E490" s="678" t="s">
        <v>1292</v>
      </c>
      <c r="F490" s="678" t="s">
        <v>1198</v>
      </c>
      <c r="G490" s="676" t="s">
        <v>1173</v>
      </c>
      <c r="H490" s="678">
        <v>2</v>
      </c>
      <c r="I490" s="678" t="s">
        <v>1174</v>
      </c>
      <c r="J490" s="678">
        <v>1.63</v>
      </c>
      <c r="K490" s="678"/>
    </row>
    <row r="491" spans="2:11" s="672" customFormat="1" ht="75">
      <c r="B491" s="358">
        <v>125</v>
      </c>
      <c r="C491" s="612" t="s">
        <v>1289</v>
      </c>
      <c r="D491" s="678">
        <v>2011</v>
      </c>
      <c r="E491" s="678" t="s">
        <v>1293</v>
      </c>
      <c r="F491" s="678" t="s">
        <v>1294</v>
      </c>
      <c r="G491" s="676" t="s">
        <v>1173</v>
      </c>
      <c r="H491" s="678">
        <v>1</v>
      </c>
      <c r="I491" s="678" t="s">
        <v>1174</v>
      </c>
      <c r="J491" s="678">
        <v>2.103</v>
      </c>
      <c r="K491" s="678">
        <v>2</v>
      </c>
    </row>
    <row r="492" spans="2:11" s="672" customFormat="1" ht="75">
      <c r="B492" s="358">
        <v>126</v>
      </c>
      <c r="C492" s="612" t="s">
        <v>1289</v>
      </c>
      <c r="D492" s="678">
        <v>2011</v>
      </c>
      <c r="E492" s="678" t="s">
        <v>1295</v>
      </c>
      <c r="F492" s="678" t="s">
        <v>1296</v>
      </c>
      <c r="G492" s="676" t="s">
        <v>1173</v>
      </c>
      <c r="H492" s="678"/>
      <c r="I492" s="678" t="s">
        <v>1174</v>
      </c>
      <c r="J492" s="678">
        <v>2.2</v>
      </c>
      <c r="K492" s="678"/>
    </row>
    <row r="493" spans="2:11" ht="75">
      <c r="B493" s="358">
        <v>127</v>
      </c>
      <c r="C493" s="612" t="s">
        <v>1289</v>
      </c>
      <c r="D493" s="678">
        <v>2011</v>
      </c>
      <c r="E493" s="678" t="s">
        <v>1297</v>
      </c>
      <c r="F493" s="678" t="s">
        <v>1298</v>
      </c>
      <c r="G493" s="676" t="s">
        <v>2217</v>
      </c>
      <c r="H493" s="678">
        <v>4</v>
      </c>
      <c r="I493" s="678" t="s">
        <v>2203</v>
      </c>
      <c r="J493" s="678">
        <v>0.51</v>
      </c>
      <c r="K493" s="678"/>
    </row>
    <row r="494" spans="2:11" ht="45">
      <c r="B494" s="358">
        <v>128</v>
      </c>
      <c r="C494" s="612" t="s">
        <v>1289</v>
      </c>
      <c r="D494" s="678">
        <v>2011</v>
      </c>
      <c r="E494" s="678" t="s">
        <v>1299</v>
      </c>
      <c r="F494" s="678" t="s">
        <v>1232</v>
      </c>
      <c r="G494" s="676" t="s">
        <v>1173</v>
      </c>
      <c r="H494" s="678">
        <v>2</v>
      </c>
      <c r="I494" s="678" t="s">
        <v>1174</v>
      </c>
      <c r="J494" s="678">
        <v>2.475</v>
      </c>
      <c r="K494" s="678"/>
    </row>
    <row r="495" spans="2:11" s="694" customFormat="1" ht="135">
      <c r="B495" s="358">
        <v>129</v>
      </c>
      <c r="C495" s="612" t="s">
        <v>2160</v>
      </c>
      <c r="D495" s="612">
        <v>2011</v>
      </c>
      <c r="E495" s="678" t="s">
        <v>2558</v>
      </c>
      <c r="F495" s="678" t="s">
        <v>2559</v>
      </c>
      <c r="G495" s="676" t="s">
        <v>1173</v>
      </c>
      <c r="H495" s="678">
        <v>1</v>
      </c>
      <c r="I495" s="678" t="s">
        <v>1174</v>
      </c>
      <c r="J495" s="678">
        <v>3.844</v>
      </c>
      <c r="K495" s="678"/>
    </row>
    <row r="496" spans="2:11" ht="90">
      <c r="B496" s="358">
        <v>130</v>
      </c>
      <c r="C496" s="612" t="s">
        <v>1289</v>
      </c>
      <c r="D496" s="612">
        <v>2011</v>
      </c>
      <c r="E496" s="678" t="s">
        <v>1300</v>
      </c>
      <c r="F496" s="678" t="s">
        <v>1301</v>
      </c>
      <c r="G496" s="676" t="s">
        <v>1173</v>
      </c>
      <c r="H496" s="678">
        <v>3</v>
      </c>
      <c r="I496" s="678" t="s">
        <v>1174</v>
      </c>
      <c r="J496" s="678">
        <v>1.487</v>
      </c>
      <c r="K496" s="678">
        <v>1</v>
      </c>
    </row>
    <row r="497" spans="2:11" ht="105">
      <c r="B497" s="358">
        <v>131</v>
      </c>
      <c r="C497" s="595" t="s">
        <v>1182</v>
      </c>
      <c r="D497" s="361">
        <v>2010</v>
      </c>
      <c r="E497" s="361" t="s">
        <v>1228</v>
      </c>
      <c r="F497" s="361" t="s">
        <v>1229</v>
      </c>
      <c r="G497" s="361" t="s">
        <v>1173</v>
      </c>
      <c r="H497" s="610"/>
      <c r="I497" s="361" t="s">
        <v>1174</v>
      </c>
      <c r="J497" s="361"/>
      <c r="K497" s="610"/>
    </row>
    <row r="498" spans="2:11" s="672" customFormat="1" ht="150">
      <c r="B498" s="358">
        <v>132</v>
      </c>
      <c r="C498" s="595" t="s">
        <v>1172</v>
      </c>
      <c r="D498" s="361">
        <v>2010</v>
      </c>
      <c r="E498" s="361" t="s">
        <v>1230</v>
      </c>
      <c r="F498" s="361" t="s">
        <v>1186</v>
      </c>
      <c r="G498" s="361" t="s">
        <v>1173</v>
      </c>
      <c r="H498" s="610"/>
      <c r="I498" s="361" t="s">
        <v>1174</v>
      </c>
      <c r="J498" s="361"/>
      <c r="K498" s="610"/>
    </row>
    <row r="499" spans="2:11" s="672" customFormat="1" ht="105">
      <c r="B499" s="358">
        <v>133</v>
      </c>
      <c r="C499" s="595" t="s">
        <v>1175</v>
      </c>
      <c r="D499" s="361">
        <v>2010</v>
      </c>
      <c r="E499" s="361" t="s">
        <v>1228</v>
      </c>
      <c r="F499" s="361" t="s">
        <v>1229</v>
      </c>
      <c r="G499" s="361" t="s">
        <v>1173</v>
      </c>
      <c r="H499" s="610"/>
      <c r="I499" s="361" t="s">
        <v>1174</v>
      </c>
      <c r="J499" s="361"/>
      <c r="K499" s="610"/>
    </row>
    <row r="500" spans="2:11" s="672" customFormat="1" ht="75">
      <c r="B500" s="358">
        <v>134</v>
      </c>
      <c r="C500" s="595" t="s">
        <v>1175</v>
      </c>
      <c r="D500" s="361">
        <v>2010</v>
      </c>
      <c r="E500" s="361" t="s">
        <v>1231</v>
      </c>
      <c r="F500" s="361" t="s">
        <v>1232</v>
      </c>
      <c r="G500" s="361" t="s">
        <v>1173</v>
      </c>
      <c r="H500" s="610">
        <v>1</v>
      </c>
      <c r="I500" s="361" t="s">
        <v>1174</v>
      </c>
      <c r="J500" s="361">
        <v>2.011</v>
      </c>
      <c r="K500" s="610"/>
    </row>
    <row r="501" spans="2:11" s="672" customFormat="1" ht="90">
      <c r="B501" s="358">
        <v>135</v>
      </c>
      <c r="C501" s="595" t="s">
        <v>1175</v>
      </c>
      <c r="D501" s="361">
        <v>2010</v>
      </c>
      <c r="E501" s="361" t="s">
        <v>1233</v>
      </c>
      <c r="F501" s="361" t="s">
        <v>1176</v>
      </c>
      <c r="G501" s="361" t="s">
        <v>1173</v>
      </c>
      <c r="H501" s="610"/>
      <c r="I501" s="361" t="s">
        <v>1174</v>
      </c>
      <c r="J501" s="361"/>
      <c r="K501" s="610"/>
    </row>
    <row r="502" spans="2:11" s="672" customFormat="1" ht="105">
      <c r="B502" s="358">
        <v>136</v>
      </c>
      <c r="C502" s="595" t="s">
        <v>1175</v>
      </c>
      <c r="D502" s="361">
        <v>2010</v>
      </c>
      <c r="E502" s="361" t="s">
        <v>1234</v>
      </c>
      <c r="F502" s="361" t="s">
        <v>1235</v>
      </c>
      <c r="G502" s="361" t="s">
        <v>1173</v>
      </c>
      <c r="H502" s="610">
        <v>3</v>
      </c>
      <c r="I502" s="361" t="s">
        <v>1174</v>
      </c>
      <c r="J502" s="361">
        <v>0.433</v>
      </c>
      <c r="K502" s="610"/>
    </row>
    <row r="503" spans="2:11" s="672" customFormat="1" ht="105">
      <c r="B503" s="358">
        <v>137</v>
      </c>
      <c r="C503" s="595" t="s">
        <v>1175</v>
      </c>
      <c r="D503" s="361">
        <v>2010</v>
      </c>
      <c r="E503" s="361" t="s">
        <v>1236</v>
      </c>
      <c r="F503" s="361" t="s">
        <v>1186</v>
      </c>
      <c r="G503" s="361" t="s">
        <v>1173</v>
      </c>
      <c r="H503" s="610"/>
      <c r="I503" s="361" t="s">
        <v>1174</v>
      </c>
      <c r="J503" s="361"/>
      <c r="K503" s="610"/>
    </row>
    <row r="504" spans="2:11" s="672" customFormat="1" ht="150">
      <c r="B504" s="358">
        <v>138</v>
      </c>
      <c r="C504" s="595" t="s">
        <v>1175</v>
      </c>
      <c r="D504" s="361">
        <v>2010</v>
      </c>
      <c r="E504" s="361" t="s">
        <v>1230</v>
      </c>
      <c r="F504" s="361" t="s">
        <v>1186</v>
      </c>
      <c r="G504" s="361" t="s">
        <v>1173</v>
      </c>
      <c r="H504" s="610"/>
      <c r="I504" s="361" t="s">
        <v>1174</v>
      </c>
      <c r="J504" s="361"/>
      <c r="K504" s="610"/>
    </row>
    <row r="505" spans="2:11" s="672" customFormat="1" ht="75">
      <c r="B505" s="358">
        <v>139</v>
      </c>
      <c r="C505" s="595" t="s">
        <v>1177</v>
      </c>
      <c r="D505" s="361">
        <v>2010</v>
      </c>
      <c r="E505" s="361" t="s">
        <v>1231</v>
      </c>
      <c r="F505" s="361" t="s">
        <v>1232</v>
      </c>
      <c r="G505" s="361" t="s">
        <v>1173</v>
      </c>
      <c r="H505" s="610">
        <v>1</v>
      </c>
      <c r="I505" s="361" t="s">
        <v>1174</v>
      </c>
      <c r="J505" s="361">
        <v>2.011</v>
      </c>
      <c r="K505" s="610"/>
    </row>
    <row r="506" spans="2:11" s="672" customFormat="1" ht="75">
      <c r="B506" s="358">
        <v>140</v>
      </c>
      <c r="C506" s="595" t="s">
        <v>1180</v>
      </c>
      <c r="D506" s="361">
        <v>2010</v>
      </c>
      <c r="E506" s="361" t="s">
        <v>1237</v>
      </c>
      <c r="F506" s="361" t="s">
        <v>1238</v>
      </c>
      <c r="G506" s="361" t="s">
        <v>1173</v>
      </c>
      <c r="H506" s="610">
        <v>1</v>
      </c>
      <c r="I506" s="361" t="s">
        <v>1174</v>
      </c>
      <c r="J506" s="361">
        <v>5.429</v>
      </c>
      <c r="K506" s="610"/>
    </row>
    <row r="507" spans="2:11" s="672" customFormat="1" ht="45">
      <c r="B507" s="358">
        <v>141</v>
      </c>
      <c r="C507" s="595" t="s">
        <v>1177</v>
      </c>
      <c r="D507" s="361">
        <v>2010</v>
      </c>
      <c r="E507" s="361" t="s">
        <v>1239</v>
      </c>
      <c r="F507" s="361" t="s">
        <v>1240</v>
      </c>
      <c r="G507" s="361" t="s">
        <v>1181</v>
      </c>
      <c r="H507" s="610"/>
      <c r="I507" s="361"/>
      <c r="J507" s="361"/>
      <c r="K507" s="610"/>
    </row>
    <row r="508" spans="2:11" s="672" customFormat="1" ht="90">
      <c r="B508" s="358">
        <v>142</v>
      </c>
      <c r="C508" s="595" t="s">
        <v>1209</v>
      </c>
      <c r="D508" s="361">
        <v>2010</v>
      </c>
      <c r="E508" s="361" t="s">
        <v>1241</v>
      </c>
      <c r="F508" s="361" t="s">
        <v>1242</v>
      </c>
      <c r="G508" s="361" t="s">
        <v>1181</v>
      </c>
      <c r="H508" s="610"/>
      <c r="I508" s="361"/>
      <c r="J508" s="361"/>
      <c r="K508" s="610"/>
    </row>
    <row r="509" spans="2:11" s="672" customFormat="1" ht="90">
      <c r="B509" s="358">
        <v>143</v>
      </c>
      <c r="C509" s="595" t="s">
        <v>1209</v>
      </c>
      <c r="D509" s="361">
        <v>2010</v>
      </c>
      <c r="E509" s="361" t="s">
        <v>1243</v>
      </c>
      <c r="F509" s="361" t="s">
        <v>1244</v>
      </c>
      <c r="G509" s="361" t="s">
        <v>1181</v>
      </c>
      <c r="H509" s="610"/>
      <c r="I509" s="361" t="s">
        <v>1174</v>
      </c>
      <c r="J509" s="361"/>
      <c r="K509" s="610"/>
    </row>
    <row r="510" spans="2:11" s="672" customFormat="1" ht="75">
      <c r="B510" s="358">
        <v>144</v>
      </c>
      <c r="C510" s="595" t="s">
        <v>1245</v>
      </c>
      <c r="D510" s="361">
        <v>2010</v>
      </c>
      <c r="E510" s="361" t="s">
        <v>1246</v>
      </c>
      <c r="F510" s="361" t="s">
        <v>1247</v>
      </c>
      <c r="G510" s="361" t="s">
        <v>1181</v>
      </c>
      <c r="H510" s="610"/>
      <c r="I510" s="361"/>
      <c r="J510" s="361"/>
      <c r="K510" s="610"/>
    </row>
    <row r="511" spans="2:11" s="672" customFormat="1" ht="60">
      <c r="B511" s="358">
        <v>145</v>
      </c>
      <c r="C511" s="595" t="s">
        <v>1185</v>
      </c>
      <c r="D511" s="361">
        <v>2009</v>
      </c>
      <c r="E511" s="361" t="s">
        <v>1900</v>
      </c>
      <c r="F511" s="361" t="s">
        <v>1901</v>
      </c>
      <c r="G511" s="361" t="s">
        <v>1173</v>
      </c>
      <c r="H511" s="610">
        <v>1</v>
      </c>
      <c r="I511" s="361" t="s">
        <v>1174</v>
      </c>
      <c r="J511" s="361">
        <v>2.677</v>
      </c>
      <c r="K511" s="610">
        <v>4</v>
      </c>
    </row>
    <row r="512" spans="2:11" s="672" customFormat="1" ht="105">
      <c r="B512" s="358">
        <v>146</v>
      </c>
      <c r="C512" s="595" t="s">
        <v>1175</v>
      </c>
      <c r="D512" s="361">
        <v>2009</v>
      </c>
      <c r="E512" s="361" t="s">
        <v>1902</v>
      </c>
      <c r="F512" s="361" t="s">
        <v>1903</v>
      </c>
      <c r="G512" s="361" t="s">
        <v>1173</v>
      </c>
      <c r="H512" s="610"/>
      <c r="I512" s="361" t="s">
        <v>1174</v>
      </c>
      <c r="J512" s="361"/>
      <c r="K512" s="610"/>
    </row>
    <row r="513" spans="2:11" s="672" customFormat="1" ht="75">
      <c r="B513" s="358">
        <v>147</v>
      </c>
      <c r="C513" s="595" t="s">
        <v>1175</v>
      </c>
      <c r="D513" s="361">
        <v>2009</v>
      </c>
      <c r="E513" s="361" t="s">
        <v>1904</v>
      </c>
      <c r="F513" s="361" t="s">
        <v>1186</v>
      </c>
      <c r="G513" s="361" t="s">
        <v>1173</v>
      </c>
      <c r="H513" s="610"/>
      <c r="I513" s="361" t="s">
        <v>1174</v>
      </c>
      <c r="J513" s="361"/>
      <c r="K513" s="610"/>
    </row>
    <row r="514" spans="2:11" s="672" customFormat="1" ht="60">
      <c r="B514" s="358">
        <v>148</v>
      </c>
      <c r="C514" s="595" t="s">
        <v>1175</v>
      </c>
      <c r="D514" s="361">
        <v>2009</v>
      </c>
      <c r="E514" s="361" t="s">
        <v>1905</v>
      </c>
      <c r="F514" s="361" t="s">
        <v>1186</v>
      </c>
      <c r="G514" s="361" t="s">
        <v>1173</v>
      </c>
      <c r="H514" s="610"/>
      <c r="I514" s="361" t="s">
        <v>1174</v>
      </c>
      <c r="J514" s="361"/>
      <c r="K514" s="610"/>
    </row>
    <row r="515" spans="2:11" s="672" customFormat="1" ht="105">
      <c r="B515" s="358">
        <v>149</v>
      </c>
      <c r="C515" s="595" t="s">
        <v>1175</v>
      </c>
      <c r="D515" s="361">
        <v>2009</v>
      </c>
      <c r="E515" s="361" t="s">
        <v>1187</v>
      </c>
      <c r="F515" s="361" t="s">
        <v>1186</v>
      </c>
      <c r="G515" s="361" t="s">
        <v>1173</v>
      </c>
      <c r="H515" s="610"/>
      <c r="I515" s="361" t="s">
        <v>1174</v>
      </c>
      <c r="J515" s="361"/>
      <c r="K515" s="610"/>
    </row>
    <row r="516" spans="2:11" s="672" customFormat="1" ht="45">
      <c r="B516" s="358">
        <v>150</v>
      </c>
      <c r="C516" s="595" t="s">
        <v>1175</v>
      </c>
      <c r="D516" s="361">
        <v>2009</v>
      </c>
      <c r="E516" s="361" t="s">
        <v>1906</v>
      </c>
      <c r="F516" s="361" t="s">
        <v>1186</v>
      </c>
      <c r="G516" s="361" t="s">
        <v>1173</v>
      </c>
      <c r="H516" s="610"/>
      <c r="I516" s="361" t="s">
        <v>1174</v>
      </c>
      <c r="J516" s="361"/>
      <c r="K516" s="610">
        <v>1</v>
      </c>
    </row>
    <row r="517" spans="2:11" s="672" customFormat="1" ht="75">
      <c r="B517" s="358">
        <v>151</v>
      </c>
      <c r="C517" s="595" t="s">
        <v>1175</v>
      </c>
      <c r="D517" s="361">
        <v>2009</v>
      </c>
      <c r="E517" s="361" t="s">
        <v>1907</v>
      </c>
      <c r="F517" s="361" t="s">
        <v>1186</v>
      </c>
      <c r="G517" s="361" t="s">
        <v>1173</v>
      </c>
      <c r="H517" s="610"/>
      <c r="I517" s="361" t="s">
        <v>1174</v>
      </c>
      <c r="J517" s="361"/>
      <c r="K517" s="610"/>
    </row>
    <row r="518" spans="2:11" s="672" customFormat="1" ht="45">
      <c r="B518" s="358">
        <v>152</v>
      </c>
      <c r="C518" s="595" t="s">
        <v>1175</v>
      </c>
      <c r="D518" s="361">
        <v>2009</v>
      </c>
      <c r="E518" s="361" t="s">
        <v>1188</v>
      </c>
      <c r="F518" s="361" t="s">
        <v>1186</v>
      </c>
      <c r="G518" s="361" t="s">
        <v>1173</v>
      </c>
      <c r="H518" s="610"/>
      <c r="I518" s="361" t="s">
        <v>1174</v>
      </c>
      <c r="J518" s="361"/>
      <c r="K518" s="610"/>
    </row>
    <row r="519" spans="2:11" s="672" customFormat="1" ht="90">
      <c r="B519" s="358">
        <v>153</v>
      </c>
      <c r="C519" s="595" t="s">
        <v>1175</v>
      </c>
      <c r="D519" s="361">
        <v>2009</v>
      </c>
      <c r="E519" s="361" t="s">
        <v>1189</v>
      </c>
      <c r="F519" s="361" t="s">
        <v>1190</v>
      </c>
      <c r="G519" s="361" t="s">
        <v>1173</v>
      </c>
      <c r="H519" s="610"/>
      <c r="I519" s="361" t="s">
        <v>1174</v>
      </c>
      <c r="J519" s="361"/>
      <c r="K519" s="610"/>
    </row>
    <row r="520" spans="2:11" s="672" customFormat="1" ht="60">
      <c r="B520" s="358">
        <v>154</v>
      </c>
      <c r="C520" s="595" t="s">
        <v>1175</v>
      </c>
      <c r="D520" s="361">
        <v>2009</v>
      </c>
      <c r="E520" s="361" t="s">
        <v>1191</v>
      </c>
      <c r="F520" s="361" t="s">
        <v>1192</v>
      </c>
      <c r="G520" s="361" t="s">
        <v>1173</v>
      </c>
      <c r="H520" s="610"/>
      <c r="I520" s="361" t="s">
        <v>1174</v>
      </c>
      <c r="J520" s="361"/>
      <c r="K520" s="610"/>
    </row>
    <row r="521" spans="2:11" s="672" customFormat="1" ht="45">
      <c r="B521" s="358">
        <v>155</v>
      </c>
      <c r="C521" s="595" t="s">
        <v>1175</v>
      </c>
      <c r="D521" s="361">
        <v>2009</v>
      </c>
      <c r="E521" s="361" t="s">
        <v>1193</v>
      </c>
      <c r="F521" s="361" t="s">
        <v>1179</v>
      </c>
      <c r="G521" s="361" t="s">
        <v>1173</v>
      </c>
      <c r="H521" s="610">
        <v>3</v>
      </c>
      <c r="I521" s="361" t="s">
        <v>1174</v>
      </c>
      <c r="J521" s="361">
        <v>0.268</v>
      </c>
      <c r="K521" s="610"/>
    </row>
    <row r="522" spans="2:11" s="672" customFormat="1" ht="45">
      <c r="B522" s="358">
        <v>156</v>
      </c>
      <c r="C522" s="595" t="s">
        <v>1177</v>
      </c>
      <c r="D522" s="361">
        <v>2009</v>
      </c>
      <c r="E522" s="361" t="s">
        <v>1188</v>
      </c>
      <c r="F522" s="361" t="s">
        <v>1186</v>
      </c>
      <c r="G522" s="361" t="s">
        <v>1173</v>
      </c>
      <c r="H522" s="610"/>
      <c r="I522" s="361" t="s">
        <v>1174</v>
      </c>
      <c r="J522" s="361"/>
      <c r="K522" s="610"/>
    </row>
    <row r="523" spans="2:11" s="672" customFormat="1" ht="75">
      <c r="B523" s="358">
        <v>157</v>
      </c>
      <c r="C523" s="595" t="s">
        <v>1177</v>
      </c>
      <c r="D523" s="361">
        <v>2009</v>
      </c>
      <c r="E523" s="361" t="s">
        <v>1194</v>
      </c>
      <c r="F523" s="361" t="s">
        <v>1195</v>
      </c>
      <c r="G523" s="361" t="s">
        <v>1173</v>
      </c>
      <c r="H523" s="610">
        <v>1</v>
      </c>
      <c r="I523" s="361" t="s">
        <v>1174</v>
      </c>
      <c r="J523" s="361">
        <v>1.466</v>
      </c>
      <c r="K523" s="610">
        <v>1</v>
      </c>
    </row>
    <row r="524" spans="2:11" s="672" customFormat="1" ht="90">
      <c r="B524" s="358">
        <v>158</v>
      </c>
      <c r="C524" s="595" t="s">
        <v>1177</v>
      </c>
      <c r="D524" s="361">
        <v>2009</v>
      </c>
      <c r="E524" s="361" t="s">
        <v>1196</v>
      </c>
      <c r="F524" s="361" t="s">
        <v>1178</v>
      </c>
      <c r="G524" s="361" t="s">
        <v>1173</v>
      </c>
      <c r="H524" s="610">
        <v>1</v>
      </c>
      <c r="I524" s="361" t="s">
        <v>1174</v>
      </c>
      <c r="J524" s="361">
        <v>1.522</v>
      </c>
      <c r="K524" s="610">
        <v>9</v>
      </c>
    </row>
    <row r="525" spans="2:11" s="672" customFormat="1" ht="60">
      <c r="B525" s="358">
        <v>159</v>
      </c>
      <c r="C525" s="595" t="s">
        <v>1177</v>
      </c>
      <c r="D525" s="361">
        <v>2009</v>
      </c>
      <c r="E525" s="361" t="s">
        <v>1197</v>
      </c>
      <c r="F525" s="361" t="s">
        <v>1198</v>
      </c>
      <c r="G525" s="361" t="s">
        <v>1173</v>
      </c>
      <c r="H525" s="610">
        <v>2</v>
      </c>
      <c r="I525" s="361" t="s">
        <v>1174</v>
      </c>
      <c r="J525" s="361">
        <v>1.63</v>
      </c>
      <c r="K525" s="610">
        <v>2</v>
      </c>
    </row>
    <row r="526" spans="2:11" s="672" customFormat="1" ht="105">
      <c r="B526" s="358">
        <v>160</v>
      </c>
      <c r="C526" s="595" t="s">
        <v>1180</v>
      </c>
      <c r="D526" s="361">
        <v>2009</v>
      </c>
      <c r="E526" s="361" t="s">
        <v>1187</v>
      </c>
      <c r="F526" s="361" t="s">
        <v>1186</v>
      </c>
      <c r="G526" s="361" t="s">
        <v>1173</v>
      </c>
      <c r="H526" s="610"/>
      <c r="I526" s="361" t="s">
        <v>1174</v>
      </c>
      <c r="J526" s="361"/>
      <c r="K526" s="610"/>
    </row>
    <row r="527" spans="2:11" s="672" customFormat="1" ht="105">
      <c r="B527" s="358">
        <v>161</v>
      </c>
      <c r="C527" s="595" t="s">
        <v>1175</v>
      </c>
      <c r="D527" s="361">
        <v>2009</v>
      </c>
      <c r="E527" s="361" t="s">
        <v>1199</v>
      </c>
      <c r="F527" s="361" t="s">
        <v>1200</v>
      </c>
      <c r="G527" s="361" t="s">
        <v>1181</v>
      </c>
      <c r="H527" s="610"/>
      <c r="I527" s="361"/>
      <c r="J527" s="361"/>
      <c r="K527" s="610"/>
    </row>
    <row r="528" spans="2:11" s="672" customFormat="1" ht="90">
      <c r="B528" s="358">
        <v>162</v>
      </c>
      <c r="C528" s="595" t="s">
        <v>1175</v>
      </c>
      <c r="D528" s="361">
        <v>2009</v>
      </c>
      <c r="E528" s="361" t="s">
        <v>1201</v>
      </c>
      <c r="F528" s="361" t="s">
        <v>1202</v>
      </c>
      <c r="G528" s="361" t="s">
        <v>1173</v>
      </c>
      <c r="H528" s="610">
        <v>1</v>
      </c>
      <c r="I528" s="361" t="s">
        <v>1174</v>
      </c>
      <c r="J528" s="361">
        <v>1.252</v>
      </c>
      <c r="K528" s="610"/>
    </row>
    <row r="529" spans="2:11" s="672" customFormat="1" ht="135">
      <c r="B529" s="358">
        <v>163</v>
      </c>
      <c r="C529" s="595" t="s">
        <v>1175</v>
      </c>
      <c r="D529" s="361">
        <v>2009</v>
      </c>
      <c r="E529" s="361" t="s">
        <v>1203</v>
      </c>
      <c r="F529" s="361" t="s">
        <v>1204</v>
      </c>
      <c r="G529" s="361" t="s">
        <v>1173</v>
      </c>
      <c r="H529" s="610">
        <v>1</v>
      </c>
      <c r="I529" s="361" t="s">
        <v>1174</v>
      </c>
      <c r="J529" s="361">
        <v>1.393</v>
      </c>
      <c r="K529" s="610"/>
    </row>
    <row r="530" spans="2:11" s="672" customFormat="1" ht="90">
      <c r="B530" s="358">
        <v>164</v>
      </c>
      <c r="C530" s="595" t="s">
        <v>1175</v>
      </c>
      <c r="D530" s="361">
        <v>2009</v>
      </c>
      <c r="E530" s="361" t="s">
        <v>1205</v>
      </c>
      <c r="F530" s="361" t="s">
        <v>1206</v>
      </c>
      <c r="G530" s="361" t="s">
        <v>1181</v>
      </c>
      <c r="H530" s="610"/>
      <c r="I530" s="361"/>
      <c r="J530" s="361"/>
      <c r="K530" s="610"/>
    </row>
    <row r="531" spans="2:11" s="672" customFormat="1" ht="90">
      <c r="B531" s="358">
        <v>165</v>
      </c>
      <c r="C531" s="595" t="s">
        <v>1175</v>
      </c>
      <c r="D531" s="361">
        <v>2009</v>
      </c>
      <c r="E531" s="361" t="s">
        <v>1207</v>
      </c>
      <c r="F531" s="361" t="s">
        <v>1208</v>
      </c>
      <c r="G531" s="361" t="s">
        <v>1181</v>
      </c>
      <c r="H531" s="610"/>
      <c r="I531" s="361"/>
      <c r="J531" s="361"/>
      <c r="K531" s="610"/>
    </row>
    <row r="532" spans="2:11" s="672" customFormat="1" ht="60">
      <c r="B532" s="358">
        <v>166</v>
      </c>
      <c r="C532" s="595" t="s">
        <v>1209</v>
      </c>
      <c r="D532" s="361">
        <v>2009</v>
      </c>
      <c r="E532" s="361" t="s">
        <v>1210</v>
      </c>
      <c r="F532" s="361" t="s">
        <v>1211</v>
      </c>
      <c r="G532" s="361" t="s">
        <v>1181</v>
      </c>
      <c r="H532" s="610"/>
      <c r="I532" s="361"/>
      <c r="J532" s="361"/>
      <c r="K532" s="610"/>
    </row>
    <row r="533" spans="2:11" s="672" customFormat="1" ht="60">
      <c r="B533" s="358">
        <v>167</v>
      </c>
      <c r="C533" s="595" t="s">
        <v>1209</v>
      </c>
      <c r="D533" s="361">
        <v>2009</v>
      </c>
      <c r="E533" s="361" t="s">
        <v>1212</v>
      </c>
      <c r="F533" s="361" t="s">
        <v>1213</v>
      </c>
      <c r="G533" s="361" t="s">
        <v>1181</v>
      </c>
      <c r="H533" s="610"/>
      <c r="I533" s="361" t="s">
        <v>1214</v>
      </c>
      <c r="J533" s="361"/>
      <c r="K533" s="610"/>
    </row>
    <row r="534" spans="2:11" s="672" customFormat="1" ht="165">
      <c r="B534" s="358">
        <v>168</v>
      </c>
      <c r="C534" s="595" t="s">
        <v>1175</v>
      </c>
      <c r="D534" s="361">
        <v>2009</v>
      </c>
      <c r="E534" s="361" t="s">
        <v>1215</v>
      </c>
      <c r="F534" s="361" t="s">
        <v>1216</v>
      </c>
      <c r="G534" s="361" t="s">
        <v>1181</v>
      </c>
      <c r="H534" s="610"/>
      <c r="I534" s="361"/>
      <c r="J534" s="361"/>
      <c r="K534" s="610"/>
    </row>
    <row r="535" spans="2:11" s="672" customFormat="1" ht="90">
      <c r="B535" s="358">
        <v>169</v>
      </c>
      <c r="C535" s="595" t="s">
        <v>1175</v>
      </c>
      <c r="D535" s="361">
        <v>2009</v>
      </c>
      <c r="E535" s="361" t="s">
        <v>1217</v>
      </c>
      <c r="F535" s="361" t="s">
        <v>1218</v>
      </c>
      <c r="G535" s="361" t="s">
        <v>1181</v>
      </c>
      <c r="H535" s="610"/>
      <c r="I535" s="361"/>
      <c r="J535" s="361"/>
      <c r="K535" s="610"/>
    </row>
    <row r="536" spans="2:11" s="672" customFormat="1" ht="105">
      <c r="B536" s="358">
        <v>170</v>
      </c>
      <c r="C536" s="595" t="s">
        <v>1175</v>
      </c>
      <c r="D536" s="361">
        <v>2009</v>
      </c>
      <c r="E536" s="361" t="s">
        <v>1219</v>
      </c>
      <c r="F536" s="361" t="s">
        <v>1220</v>
      </c>
      <c r="G536" s="361" t="s">
        <v>1181</v>
      </c>
      <c r="H536" s="610"/>
      <c r="I536" s="361"/>
      <c r="J536" s="361"/>
      <c r="K536" s="610"/>
    </row>
    <row r="537" spans="2:11" s="672" customFormat="1" ht="90">
      <c r="B537" s="358">
        <v>171</v>
      </c>
      <c r="C537" s="595" t="s">
        <v>1209</v>
      </c>
      <c r="D537" s="361">
        <v>2009</v>
      </c>
      <c r="E537" s="361" t="s">
        <v>1221</v>
      </c>
      <c r="F537" s="361" t="s">
        <v>1218</v>
      </c>
      <c r="G537" s="361" t="s">
        <v>1181</v>
      </c>
      <c r="H537" s="610"/>
      <c r="I537" s="361" t="s">
        <v>1222</v>
      </c>
      <c r="J537" s="361"/>
      <c r="K537" s="610"/>
    </row>
    <row r="538" spans="2:11" s="672" customFormat="1" ht="75">
      <c r="B538" s="358">
        <v>172</v>
      </c>
      <c r="C538" s="595" t="s">
        <v>1209</v>
      </c>
      <c r="D538" s="361">
        <v>2009</v>
      </c>
      <c r="E538" s="361" t="s">
        <v>1223</v>
      </c>
      <c r="F538" s="361" t="s">
        <v>1224</v>
      </c>
      <c r="G538" s="361" t="s">
        <v>1181</v>
      </c>
      <c r="H538" s="610"/>
      <c r="I538" s="361"/>
      <c r="J538" s="361"/>
      <c r="K538" s="610"/>
    </row>
    <row r="539" spans="2:11" s="672" customFormat="1" ht="105">
      <c r="B539" s="358">
        <v>173</v>
      </c>
      <c r="C539" s="595" t="s">
        <v>1209</v>
      </c>
      <c r="D539" s="361">
        <v>2009</v>
      </c>
      <c r="E539" s="361" t="s">
        <v>1225</v>
      </c>
      <c r="F539" s="361" t="s">
        <v>1213</v>
      </c>
      <c r="G539" s="361" t="s">
        <v>1181</v>
      </c>
      <c r="H539" s="610"/>
      <c r="I539" s="361" t="s">
        <v>1214</v>
      </c>
      <c r="J539" s="361"/>
      <c r="K539" s="610"/>
    </row>
    <row r="540" spans="2:11" s="672" customFormat="1" ht="75">
      <c r="B540" s="358">
        <v>174</v>
      </c>
      <c r="C540" s="595" t="s">
        <v>1177</v>
      </c>
      <c r="D540" s="361">
        <v>2009</v>
      </c>
      <c r="E540" s="361" t="s">
        <v>1226</v>
      </c>
      <c r="F540" s="361" t="s">
        <v>1184</v>
      </c>
      <c r="G540" s="361" t="s">
        <v>1181</v>
      </c>
      <c r="H540" s="610"/>
      <c r="I540" s="361"/>
      <c r="J540" s="361"/>
      <c r="K540" s="610"/>
    </row>
    <row r="541" spans="2:11" s="672" customFormat="1" ht="150">
      <c r="B541" s="358">
        <v>175</v>
      </c>
      <c r="C541" s="595" t="s">
        <v>1177</v>
      </c>
      <c r="D541" s="361">
        <v>2009</v>
      </c>
      <c r="E541" s="361" t="s">
        <v>1227</v>
      </c>
      <c r="F541" s="361" t="s">
        <v>1184</v>
      </c>
      <c r="G541" s="361" t="s">
        <v>1181</v>
      </c>
      <c r="H541" s="610"/>
      <c r="I541" s="361"/>
      <c r="J541" s="361"/>
      <c r="K541" s="610"/>
    </row>
    <row r="542" spans="2:11" ht="105">
      <c r="B542" s="358">
        <v>176</v>
      </c>
      <c r="C542" s="595" t="s">
        <v>1182</v>
      </c>
      <c r="D542" s="361">
        <v>2008</v>
      </c>
      <c r="E542" s="361" t="s">
        <v>1886</v>
      </c>
      <c r="F542" s="361" t="s">
        <v>1887</v>
      </c>
      <c r="G542" s="361" t="s">
        <v>1173</v>
      </c>
      <c r="H542" s="610"/>
      <c r="I542" s="361" t="s">
        <v>1174</v>
      </c>
      <c r="J542" s="361"/>
      <c r="K542" s="610"/>
    </row>
    <row r="543" spans="2:11" ht="60">
      <c r="B543" s="358">
        <v>177</v>
      </c>
      <c r="C543" s="595" t="s">
        <v>1175</v>
      </c>
      <c r="D543" s="361">
        <v>2008</v>
      </c>
      <c r="E543" s="361" t="s">
        <v>1888</v>
      </c>
      <c r="F543" s="361" t="s">
        <v>1887</v>
      </c>
      <c r="G543" s="361" t="s">
        <v>1173</v>
      </c>
      <c r="H543" s="610"/>
      <c r="I543" s="361" t="s">
        <v>1174</v>
      </c>
      <c r="J543" s="361"/>
      <c r="K543" s="610"/>
    </row>
    <row r="544" spans="2:11" ht="75">
      <c r="B544" s="358">
        <v>178</v>
      </c>
      <c r="C544" s="595" t="s">
        <v>1175</v>
      </c>
      <c r="D544" s="361">
        <v>2008</v>
      </c>
      <c r="E544" s="361" t="s">
        <v>1889</v>
      </c>
      <c r="F544" s="361" t="s">
        <v>1884</v>
      </c>
      <c r="G544" s="361" t="s">
        <v>1173</v>
      </c>
      <c r="H544" s="610"/>
      <c r="I544" s="361" t="s">
        <v>1174</v>
      </c>
      <c r="J544" s="361"/>
      <c r="K544" s="610"/>
    </row>
    <row r="545" spans="2:11" ht="105">
      <c r="B545" s="358">
        <v>179</v>
      </c>
      <c r="C545" s="595" t="s">
        <v>1175</v>
      </c>
      <c r="D545" s="361">
        <v>2008</v>
      </c>
      <c r="E545" s="361" t="s">
        <v>1886</v>
      </c>
      <c r="F545" s="361" t="s">
        <v>1887</v>
      </c>
      <c r="G545" s="361" t="s">
        <v>1173</v>
      </c>
      <c r="H545" s="610"/>
      <c r="I545" s="361" t="s">
        <v>1174</v>
      </c>
      <c r="J545" s="361"/>
      <c r="K545" s="610"/>
    </row>
    <row r="546" spans="2:11" ht="135">
      <c r="B546" s="358">
        <v>180</v>
      </c>
      <c r="C546" s="595" t="s">
        <v>1175</v>
      </c>
      <c r="D546" s="361">
        <v>2008</v>
      </c>
      <c r="E546" s="361" t="s">
        <v>1890</v>
      </c>
      <c r="F546" s="361" t="s">
        <v>1883</v>
      </c>
      <c r="G546" s="361" t="s">
        <v>1173</v>
      </c>
      <c r="H546" s="610"/>
      <c r="I546" s="361" t="s">
        <v>1174</v>
      </c>
      <c r="J546" s="361"/>
      <c r="K546" s="610"/>
    </row>
    <row r="547" spans="2:11" ht="90">
      <c r="B547" s="358">
        <v>181</v>
      </c>
      <c r="C547" s="595" t="s">
        <v>1175</v>
      </c>
      <c r="D547" s="361">
        <v>2008</v>
      </c>
      <c r="E547" s="361" t="s">
        <v>1891</v>
      </c>
      <c r="F547" s="361" t="s">
        <v>1176</v>
      </c>
      <c r="G547" s="361" t="s">
        <v>1173</v>
      </c>
      <c r="H547" s="610"/>
      <c r="I547" s="361" t="s">
        <v>1174</v>
      </c>
      <c r="J547" s="361"/>
      <c r="K547" s="610"/>
    </row>
    <row r="548" spans="2:11" ht="105">
      <c r="B548" s="358">
        <v>182</v>
      </c>
      <c r="C548" s="595" t="s">
        <v>1175</v>
      </c>
      <c r="D548" s="361">
        <v>2008</v>
      </c>
      <c r="E548" s="361" t="s">
        <v>1892</v>
      </c>
      <c r="F548" s="361" t="s">
        <v>1887</v>
      </c>
      <c r="G548" s="361" t="s">
        <v>1173</v>
      </c>
      <c r="H548" s="610"/>
      <c r="I548" s="361" t="s">
        <v>1174</v>
      </c>
      <c r="J548" s="361"/>
      <c r="K548" s="610"/>
    </row>
    <row r="549" spans="2:11" ht="75">
      <c r="B549" s="358">
        <v>183</v>
      </c>
      <c r="C549" s="595" t="s">
        <v>1175</v>
      </c>
      <c r="D549" s="361">
        <v>2008</v>
      </c>
      <c r="E549" s="361" t="s">
        <v>1893</v>
      </c>
      <c r="F549" s="361" t="s">
        <v>1894</v>
      </c>
      <c r="G549" s="361" t="s">
        <v>1173</v>
      </c>
      <c r="H549" s="610"/>
      <c r="I549" s="361" t="s">
        <v>1174</v>
      </c>
      <c r="J549" s="361"/>
      <c r="K549" s="610"/>
    </row>
    <row r="550" spans="2:11" ht="90">
      <c r="B550" s="358">
        <v>184</v>
      </c>
      <c r="C550" s="595" t="s">
        <v>1175</v>
      </c>
      <c r="D550" s="361">
        <v>2008</v>
      </c>
      <c r="E550" s="361" t="s">
        <v>1895</v>
      </c>
      <c r="F550" s="361" t="s">
        <v>1885</v>
      </c>
      <c r="G550" s="361" t="s">
        <v>1173</v>
      </c>
      <c r="H550" s="610">
        <v>2</v>
      </c>
      <c r="I550" s="361" t="s">
        <v>1174</v>
      </c>
      <c r="J550" s="361">
        <v>0.859</v>
      </c>
      <c r="K550" s="610"/>
    </row>
    <row r="551" spans="2:11" ht="90">
      <c r="B551" s="358">
        <v>185</v>
      </c>
      <c r="C551" s="595" t="s">
        <v>1175</v>
      </c>
      <c r="D551" s="361">
        <v>2008</v>
      </c>
      <c r="E551" s="361" t="s">
        <v>1896</v>
      </c>
      <c r="F551" s="361" t="s">
        <v>1183</v>
      </c>
      <c r="G551" s="361" t="s">
        <v>1173</v>
      </c>
      <c r="H551" s="610">
        <v>1</v>
      </c>
      <c r="I551" s="361" t="s">
        <v>1174</v>
      </c>
      <c r="J551" s="361">
        <v>3.446</v>
      </c>
      <c r="K551" s="610"/>
    </row>
    <row r="552" spans="2:11" ht="90">
      <c r="B552" s="358">
        <v>186</v>
      </c>
      <c r="C552" s="595" t="s">
        <v>1177</v>
      </c>
      <c r="D552" s="361">
        <v>2008</v>
      </c>
      <c r="E552" s="361" t="s">
        <v>1897</v>
      </c>
      <c r="F552" s="361" t="s">
        <v>1898</v>
      </c>
      <c r="G552" s="361" t="s">
        <v>1173</v>
      </c>
      <c r="H552" s="610">
        <v>1</v>
      </c>
      <c r="I552" s="361" t="s">
        <v>1174</v>
      </c>
      <c r="J552" s="361">
        <v>1.557</v>
      </c>
      <c r="K552" s="610">
        <v>1</v>
      </c>
    </row>
    <row r="553" spans="2:11" ht="60">
      <c r="B553" s="358">
        <v>187</v>
      </c>
      <c r="C553" s="595" t="s">
        <v>1177</v>
      </c>
      <c r="D553" s="361">
        <v>2008</v>
      </c>
      <c r="E553" s="361" t="s">
        <v>1899</v>
      </c>
      <c r="F553" s="361" t="s">
        <v>1184</v>
      </c>
      <c r="G553" s="361" t="s">
        <v>1181</v>
      </c>
      <c r="H553" s="610"/>
      <c r="I553" s="361"/>
      <c r="J553" s="361"/>
      <c r="K553" s="610"/>
    </row>
    <row r="554" spans="2:11" ht="15.75">
      <c r="B554" s="609"/>
      <c r="C554" s="609"/>
      <c r="D554" s="609"/>
      <c r="E554" s="609"/>
      <c r="F554" s="609"/>
      <c r="G554" s="609"/>
      <c r="H554" s="365"/>
      <c r="I554" s="365"/>
      <c r="J554" s="70"/>
      <c r="K554" s="24"/>
    </row>
    <row r="555" spans="2:11" ht="15.75">
      <c r="B555" s="609"/>
      <c r="C555" s="609"/>
      <c r="D555" s="609"/>
      <c r="E555" s="609"/>
      <c r="F555" s="609"/>
      <c r="G555" s="609"/>
      <c r="H555" s="365"/>
      <c r="I555" s="365"/>
      <c r="J555" s="70"/>
      <c r="K555" s="24"/>
    </row>
    <row r="556" spans="2:10" ht="15">
      <c r="B556" s="896" t="s">
        <v>313</v>
      </c>
      <c r="C556" s="896"/>
      <c r="D556" s="365"/>
      <c r="E556" s="365"/>
      <c r="F556" s="365"/>
      <c r="G556" s="365"/>
      <c r="H556" s="365"/>
      <c r="I556" s="365"/>
      <c r="J556" s="348"/>
    </row>
    <row r="557" spans="2:10" ht="18.75" customHeight="1">
      <c r="B557" s="896" t="s">
        <v>314</v>
      </c>
      <c r="C557" s="896"/>
      <c r="D557" s="896"/>
      <c r="E557" s="365"/>
      <c r="F557" s="365"/>
      <c r="G557" s="365"/>
      <c r="H557" s="365"/>
      <c r="I557" s="366"/>
      <c r="J557" s="348"/>
    </row>
    <row r="558" spans="2:10" ht="18.75" customHeight="1">
      <c r="B558" s="897" t="s">
        <v>315</v>
      </c>
      <c r="C558" s="897"/>
      <c r="D558" s="897"/>
      <c r="E558" s="897"/>
      <c r="F558" s="897"/>
      <c r="G558" s="348"/>
      <c r="H558" s="348"/>
      <c r="I558" s="348"/>
      <c r="J558" s="348"/>
    </row>
    <row r="559" spans="2:10" ht="19.5" customHeight="1">
      <c r="B559" s="367" t="s">
        <v>316</v>
      </c>
      <c r="C559" s="367"/>
      <c r="D559" s="367"/>
      <c r="E559" s="367"/>
      <c r="F559" s="367"/>
      <c r="G559" s="367"/>
      <c r="H559" s="367"/>
      <c r="I559" s="367"/>
      <c r="J559" s="367"/>
    </row>
    <row r="560" spans="2:10" ht="18.75" customHeight="1">
      <c r="B560" s="897" t="s">
        <v>317</v>
      </c>
      <c r="C560" s="897"/>
      <c r="D560" s="897"/>
      <c r="E560" s="897"/>
      <c r="F560" s="897"/>
      <c r="G560" s="897"/>
      <c r="H560" s="348"/>
      <c r="I560" s="348"/>
      <c r="J560" s="348"/>
    </row>
    <row r="561" spans="2:10" ht="19.5" customHeight="1">
      <c r="B561" s="897" t="s">
        <v>318</v>
      </c>
      <c r="C561" s="897"/>
      <c r="D561" s="897"/>
      <c r="E561" s="897"/>
      <c r="F561" s="897"/>
      <c r="G561" s="897"/>
      <c r="H561" s="897"/>
      <c r="I561" s="348"/>
      <c r="J561" s="348"/>
    </row>
    <row r="562" spans="2:10" ht="18" customHeight="1">
      <c r="B562" s="367" t="s">
        <v>319</v>
      </c>
      <c r="C562" s="367"/>
      <c r="D562" s="367"/>
      <c r="E562" s="367"/>
      <c r="F562" s="367"/>
      <c r="G562" s="367"/>
      <c r="H562" s="367"/>
      <c r="I562" s="348"/>
      <c r="J562" s="348"/>
    </row>
    <row r="563" ht="29.25" customHeight="1">
      <c r="B563" s="368"/>
    </row>
    <row r="564" spans="2:5" ht="20.25">
      <c r="B564" s="885" t="s">
        <v>320</v>
      </c>
      <c r="C564" s="885"/>
      <c r="D564" s="885"/>
      <c r="E564" s="885"/>
    </row>
    <row r="565" spans="2:5" ht="13.5" customHeight="1">
      <c r="B565" s="364"/>
      <c r="C565" s="364"/>
      <c r="D565" s="364"/>
      <c r="E565" s="364"/>
    </row>
    <row r="566" spans="2:8" ht="15.75">
      <c r="B566" s="886" t="s">
        <v>321</v>
      </c>
      <c r="C566" s="886"/>
      <c r="D566" s="886"/>
      <c r="E566" s="886"/>
      <c r="F566" s="886"/>
      <c r="G566" s="886"/>
      <c r="H566" s="886"/>
    </row>
    <row r="567" spans="2:5" ht="15" customHeight="1">
      <c r="B567" s="364"/>
      <c r="C567" s="364"/>
      <c r="D567" s="364"/>
      <c r="E567" s="364"/>
    </row>
    <row r="568" spans="2:11" ht="31.5">
      <c r="B568" s="360" t="s">
        <v>272</v>
      </c>
      <c r="C568" s="369" t="s">
        <v>310</v>
      </c>
      <c r="D568" s="353" t="s">
        <v>311</v>
      </c>
      <c r="E568" s="360" t="s">
        <v>322</v>
      </c>
      <c r="F568" s="353" t="s">
        <v>323</v>
      </c>
      <c r="G568" s="353" t="s">
        <v>324</v>
      </c>
      <c r="I568" s="370"/>
      <c r="J568" s="370"/>
      <c r="K568" s="370"/>
    </row>
    <row r="569" spans="2:10" ht="30">
      <c r="B569" s="361">
        <v>1</v>
      </c>
      <c r="C569" s="613" t="s">
        <v>1302</v>
      </c>
      <c r="D569" s="361">
        <v>2007</v>
      </c>
      <c r="E569" s="361" t="s">
        <v>1303</v>
      </c>
      <c r="F569" s="361" t="s">
        <v>1304</v>
      </c>
      <c r="G569" s="361"/>
      <c r="H569" s="25"/>
      <c r="I569" s="25"/>
      <c r="J569" s="25"/>
    </row>
    <row r="570" spans="2:10" ht="60">
      <c r="B570" s="361">
        <v>2</v>
      </c>
      <c r="C570" s="613" t="s">
        <v>1302</v>
      </c>
      <c r="D570" s="361">
        <v>2007</v>
      </c>
      <c r="E570" s="361" t="s">
        <v>1305</v>
      </c>
      <c r="F570" s="361" t="s">
        <v>1304</v>
      </c>
      <c r="G570" s="361"/>
      <c r="H570" s="25"/>
      <c r="I570" s="25"/>
      <c r="J570" s="25"/>
    </row>
    <row r="571" spans="2:10" ht="105">
      <c r="B571" s="361">
        <v>3</v>
      </c>
      <c r="C571" s="613" t="s">
        <v>1306</v>
      </c>
      <c r="D571" s="361">
        <v>2008</v>
      </c>
      <c r="E571" s="361" t="s">
        <v>1307</v>
      </c>
      <c r="F571" s="361" t="s">
        <v>1308</v>
      </c>
      <c r="G571" s="361" t="s">
        <v>1309</v>
      </c>
      <c r="H571" s="25"/>
      <c r="I571" s="25"/>
      <c r="J571" s="25"/>
    </row>
    <row r="572" spans="2:10" ht="45">
      <c r="B572" s="361">
        <v>4</v>
      </c>
      <c r="C572" s="613" t="s">
        <v>1306</v>
      </c>
      <c r="D572" s="361">
        <v>2010</v>
      </c>
      <c r="E572" s="361" t="s">
        <v>1310</v>
      </c>
      <c r="F572" s="361" t="s">
        <v>1311</v>
      </c>
      <c r="G572" s="361" t="s">
        <v>1312</v>
      </c>
      <c r="H572" s="25"/>
      <c r="I572" s="25"/>
      <c r="J572" s="25"/>
    </row>
    <row r="573" spans="2:10" ht="90">
      <c r="B573" s="361">
        <v>5</v>
      </c>
      <c r="C573" s="613" t="s">
        <v>1306</v>
      </c>
      <c r="D573" s="361">
        <v>2010</v>
      </c>
      <c r="E573" s="361" t="s">
        <v>1313</v>
      </c>
      <c r="F573" s="361" t="s">
        <v>1314</v>
      </c>
      <c r="G573" s="361" t="s">
        <v>1315</v>
      </c>
      <c r="H573" s="25"/>
      <c r="I573" s="25"/>
      <c r="J573" s="25"/>
    </row>
    <row r="574" spans="2:10" ht="105">
      <c r="B574" s="361">
        <v>6</v>
      </c>
      <c r="C574" s="613" t="s">
        <v>1306</v>
      </c>
      <c r="D574" s="361">
        <v>2010</v>
      </c>
      <c r="E574" s="361" t="s">
        <v>1316</v>
      </c>
      <c r="F574" s="361" t="s">
        <v>1317</v>
      </c>
      <c r="G574" s="361"/>
      <c r="H574" s="25"/>
      <c r="I574" s="25"/>
      <c r="J574" s="25"/>
    </row>
    <row r="575" spans="2:10" ht="15.75">
      <c r="B575" s="70"/>
      <c r="C575" s="70"/>
      <c r="D575" s="70"/>
      <c r="E575" s="70"/>
      <c r="F575" s="70"/>
      <c r="G575" s="70"/>
      <c r="H575" s="25"/>
      <c r="I575" s="25"/>
      <c r="J575" s="25"/>
    </row>
    <row r="576" spans="2:10" ht="15.75">
      <c r="B576" s="70"/>
      <c r="C576" s="70"/>
      <c r="D576" s="70"/>
      <c r="E576" s="70"/>
      <c r="F576" s="70"/>
      <c r="G576" s="70"/>
      <c r="H576" s="25"/>
      <c r="I576" s="25"/>
      <c r="J576" s="25"/>
    </row>
    <row r="577" spans="2:5" ht="20.25">
      <c r="B577" s="885" t="s">
        <v>325</v>
      </c>
      <c r="C577" s="885"/>
      <c r="D577" s="885"/>
      <c r="E577" s="885"/>
    </row>
    <row r="578" spans="2:5" ht="15.75" customHeight="1">
      <c r="B578" s="364"/>
      <c r="C578" s="364"/>
      <c r="D578" s="364"/>
      <c r="E578" s="364"/>
    </row>
    <row r="579" spans="2:8" ht="17.25" customHeight="1">
      <c r="B579" s="886" t="s">
        <v>326</v>
      </c>
      <c r="C579" s="886"/>
      <c r="D579" s="886"/>
      <c r="E579" s="886"/>
      <c r="F579" s="886"/>
      <c r="G579" s="886"/>
      <c r="H579" s="886"/>
    </row>
    <row r="580" spans="2:5" ht="13.5" customHeight="1">
      <c r="B580" s="364"/>
      <c r="C580" s="364"/>
      <c r="D580" s="364"/>
      <c r="E580" s="364"/>
    </row>
    <row r="581" spans="2:11" ht="31.5">
      <c r="B581" s="360" t="s">
        <v>272</v>
      </c>
      <c r="C581" s="369" t="s">
        <v>310</v>
      </c>
      <c r="D581" s="353" t="s">
        <v>311</v>
      </c>
      <c r="E581" s="360" t="s">
        <v>327</v>
      </c>
      <c r="F581" s="360" t="s">
        <v>328</v>
      </c>
      <c r="G581" s="353" t="s">
        <v>322</v>
      </c>
      <c r="H581" s="353" t="s">
        <v>323</v>
      </c>
      <c r="I581" s="353" t="s">
        <v>324</v>
      </c>
      <c r="K581" s="348"/>
    </row>
    <row r="582" spans="2:10" ht="105">
      <c r="B582" s="361">
        <v>1</v>
      </c>
      <c r="C582" s="361" t="s">
        <v>1318</v>
      </c>
      <c r="D582" s="361">
        <v>2010</v>
      </c>
      <c r="E582" s="361" t="s">
        <v>1319</v>
      </c>
      <c r="F582" s="361" t="s">
        <v>1320</v>
      </c>
      <c r="G582" s="361" t="s">
        <v>1321</v>
      </c>
      <c r="H582" s="361" t="s">
        <v>1322</v>
      </c>
      <c r="I582" s="361" t="s">
        <v>1323</v>
      </c>
      <c r="J582" s="25"/>
    </row>
    <row r="583" spans="2:10" ht="90">
      <c r="B583" s="361">
        <v>2</v>
      </c>
      <c r="C583" s="361" t="s">
        <v>1306</v>
      </c>
      <c r="D583" s="361">
        <v>2009</v>
      </c>
      <c r="E583" s="361" t="s">
        <v>1324</v>
      </c>
      <c r="F583" s="361" t="s">
        <v>1325</v>
      </c>
      <c r="G583" s="361" t="s">
        <v>1326</v>
      </c>
      <c r="H583" s="361" t="s">
        <v>1327</v>
      </c>
      <c r="I583" s="361" t="s">
        <v>1328</v>
      </c>
      <c r="J583" s="25"/>
    </row>
    <row r="584" ht="24.75" customHeight="1"/>
    <row r="585" spans="2:5" ht="20.25">
      <c r="B585" s="885" t="s">
        <v>329</v>
      </c>
      <c r="C585" s="885"/>
      <c r="D585" s="885"/>
      <c r="E585" s="885"/>
    </row>
    <row r="586" spans="2:5" ht="16.5" customHeight="1">
      <c r="B586" s="364"/>
      <c r="C586" s="364"/>
      <c r="D586" s="364"/>
      <c r="E586" s="364"/>
    </row>
    <row r="587" spans="2:7" ht="15.75" customHeight="1">
      <c r="B587" s="887" t="s">
        <v>330</v>
      </c>
      <c r="C587" s="887"/>
      <c r="D587" s="887"/>
      <c r="E587" s="887"/>
      <c r="F587" s="887"/>
      <c r="G587" s="887"/>
    </row>
    <row r="588" spans="2:5" ht="14.25" customHeight="1">
      <c r="B588" s="364"/>
      <c r="C588" s="364"/>
      <c r="D588" s="364"/>
      <c r="E588" s="364"/>
    </row>
    <row r="589" spans="2:10" ht="31.5">
      <c r="B589" s="372" t="s">
        <v>272</v>
      </c>
      <c r="C589" s="369" t="s">
        <v>310</v>
      </c>
      <c r="D589" s="353" t="s">
        <v>311</v>
      </c>
      <c r="E589" s="369" t="s">
        <v>312</v>
      </c>
      <c r="F589" s="369" t="s">
        <v>331</v>
      </c>
      <c r="G589" s="369" t="s">
        <v>323</v>
      </c>
      <c r="H589" s="360" t="s">
        <v>328</v>
      </c>
      <c r="I589" s="369" t="s">
        <v>332</v>
      </c>
      <c r="J589" s="353" t="s">
        <v>333</v>
      </c>
    </row>
    <row r="590" spans="2:10" s="672" customFormat="1" ht="90">
      <c r="B590" s="613">
        <v>1</v>
      </c>
      <c r="C590" s="613" t="s">
        <v>1333</v>
      </c>
      <c r="D590" s="361">
        <v>2012</v>
      </c>
      <c r="E590" s="613" t="s">
        <v>2219</v>
      </c>
      <c r="F590" s="613" t="s">
        <v>2220</v>
      </c>
      <c r="G590" s="361" t="s">
        <v>2221</v>
      </c>
      <c r="H590" s="361">
        <v>18</v>
      </c>
      <c r="I590" s="613" t="s">
        <v>2222</v>
      </c>
      <c r="J590" s="361" t="s">
        <v>1345</v>
      </c>
    </row>
    <row r="591" spans="2:10" s="672" customFormat="1" ht="75">
      <c r="B591" s="613">
        <v>2</v>
      </c>
      <c r="C591" s="613" t="s">
        <v>1333</v>
      </c>
      <c r="D591" s="361">
        <v>2012</v>
      </c>
      <c r="E591" s="613" t="s">
        <v>2223</v>
      </c>
      <c r="F591" s="613" t="s">
        <v>2220</v>
      </c>
      <c r="G591" s="361" t="s">
        <v>2221</v>
      </c>
      <c r="H591" s="361">
        <v>19</v>
      </c>
      <c r="I591" s="613" t="s">
        <v>2222</v>
      </c>
      <c r="J591" s="361" t="s">
        <v>1345</v>
      </c>
    </row>
    <row r="592" spans="2:10" s="672" customFormat="1" ht="75">
      <c r="B592" s="613">
        <v>3</v>
      </c>
      <c r="C592" s="613" t="s">
        <v>1333</v>
      </c>
      <c r="D592" s="361">
        <v>2012</v>
      </c>
      <c r="E592" s="613" t="s">
        <v>2224</v>
      </c>
      <c r="F592" s="613" t="s">
        <v>2220</v>
      </c>
      <c r="G592" s="613" t="s">
        <v>2221</v>
      </c>
      <c r="H592" s="361">
        <v>19</v>
      </c>
      <c r="I592" s="613" t="s">
        <v>2222</v>
      </c>
      <c r="J592" s="361" t="s">
        <v>1345</v>
      </c>
    </row>
    <row r="593" spans="2:10" s="672" customFormat="1" ht="75">
      <c r="B593" s="613">
        <v>4</v>
      </c>
      <c r="C593" s="613" t="s">
        <v>1333</v>
      </c>
      <c r="D593" s="361">
        <v>2012</v>
      </c>
      <c r="E593" s="613" t="s">
        <v>2225</v>
      </c>
      <c r="F593" s="613" t="s">
        <v>2220</v>
      </c>
      <c r="G593" s="613" t="s">
        <v>2221</v>
      </c>
      <c r="H593" s="361">
        <v>24</v>
      </c>
      <c r="I593" s="613" t="s">
        <v>2222</v>
      </c>
      <c r="J593" s="361" t="s">
        <v>1345</v>
      </c>
    </row>
    <row r="594" spans="2:10" s="672" customFormat="1" ht="105">
      <c r="B594" s="613">
        <v>5</v>
      </c>
      <c r="C594" s="613" t="s">
        <v>1333</v>
      </c>
      <c r="D594" s="361">
        <v>2012</v>
      </c>
      <c r="E594" s="613" t="s">
        <v>2226</v>
      </c>
      <c r="F594" s="613" t="s">
        <v>2220</v>
      </c>
      <c r="G594" s="613" t="s">
        <v>2221</v>
      </c>
      <c r="H594" s="361">
        <v>24</v>
      </c>
      <c r="I594" s="613" t="s">
        <v>2222</v>
      </c>
      <c r="J594" s="361" t="s">
        <v>1345</v>
      </c>
    </row>
    <row r="595" spans="2:10" s="672" customFormat="1" ht="75">
      <c r="B595" s="613">
        <v>6</v>
      </c>
      <c r="C595" s="613" t="s">
        <v>1333</v>
      </c>
      <c r="D595" s="361">
        <v>2012</v>
      </c>
      <c r="E595" s="613" t="s">
        <v>2227</v>
      </c>
      <c r="F595" s="613" t="s">
        <v>2220</v>
      </c>
      <c r="G595" s="613" t="s">
        <v>2221</v>
      </c>
      <c r="H595" s="361">
        <v>24</v>
      </c>
      <c r="I595" s="613" t="s">
        <v>2222</v>
      </c>
      <c r="J595" s="361" t="s">
        <v>1345</v>
      </c>
    </row>
    <row r="596" spans="2:10" s="672" customFormat="1" ht="90">
      <c r="B596" s="613">
        <v>7</v>
      </c>
      <c r="C596" s="613" t="s">
        <v>1333</v>
      </c>
      <c r="D596" s="361">
        <v>2012</v>
      </c>
      <c r="E596" s="613" t="s">
        <v>2228</v>
      </c>
      <c r="F596" s="613" t="s">
        <v>2220</v>
      </c>
      <c r="G596" s="613" t="s">
        <v>2221</v>
      </c>
      <c r="H596" s="361">
        <v>27</v>
      </c>
      <c r="I596" s="613" t="s">
        <v>2222</v>
      </c>
      <c r="J596" s="361" t="s">
        <v>1345</v>
      </c>
    </row>
    <row r="597" spans="2:10" s="672" customFormat="1" ht="75">
      <c r="B597" s="613">
        <v>8</v>
      </c>
      <c r="C597" s="613" t="s">
        <v>1333</v>
      </c>
      <c r="D597" s="361">
        <v>2012</v>
      </c>
      <c r="E597" s="613" t="s">
        <v>2229</v>
      </c>
      <c r="F597" s="613" t="s">
        <v>1641</v>
      </c>
      <c r="G597" s="613" t="s">
        <v>2221</v>
      </c>
      <c r="H597" s="361" t="s">
        <v>2230</v>
      </c>
      <c r="I597" s="614" t="s">
        <v>2231</v>
      </c>
      <c r="J597" s="361" t="s">
        <v>1334</v>
      </c>
    </row>
    <row r="598" spans="2:10" s="672" customFormat="1" ht="105">
      <c r="B598" s="613">
        <v>9</v>
      </c>
      <c r="C598" s="613" t="s">
        <v>1333</v>
      </c>
      <c r="D598" s="361">
        <v>2012</v>
      </c>
      <c r="E598" s="613" t="s">
        <v>2232</v>
      </c>
      <c r="F598" s="613" t="s">
        <v>2220</v>
      </c>
      <c r="G598" s="613" t="s">
        <v>2221</v>
      </c>
      <c r="H598" s="361"/>
      <c r="I598" s="614" t="s">
        <v>2233</v>
      </c>
      <c r="J598" s="361"/>
    </row>
    <row r="599" spans="2:10" s="672" customFormat="1" ht="120">
      <c r="B599" s="613">
        <v>10</v>
      </c>
      <c r="C599" s="613" t="s">
        <v>1333</v>
      </c>
      <c r="D599" s="361">
        <v>2012</v>
      </c>
      <c r="E599" s="613" t="s">
        <v>2234</v>
      </c>
      <c r="F599" s="613"/>
      <c r="G599" s="613" t="s">
        <v>2235</v>
      </c>
      <c r="H599" s="361"/>
      <c r="I599" s="614" t="s">
        <v>2236</v>
      </c>
      <c r="J599" s="361"/>
    </row>
    <row r="600" spans="2:10" s="672" customFormat="1" ht="75">
      <c r="B600" s="613">
        <v>11</v>
      </c>
      <c r="C600" s="613" t="s">
        <v>1333</v>
      </c>
      <c r="D600" s="361">
        <v>2012</v>
      </c>
      <c r="E600" s="613" t="s">
        <v>2237</v>
      </c>
      <c r="F600" s="613"/>
      <c r="G600" s="613"/>
      <c r="H600" s="361"/>
      <c r="I600" s="614" t="s">
        <v>2238</v>
      </c>
      <c r="J600" s="361" t="s">
        <v>1063</v>
      </c>
    </row>
    <row r="601" spans="2:10" s="672" customFormat="1" ht="60">
      <c r="B601" s="613">
        <v>12</v>
      </c>
      <c r="C601" s="613" t="s">
        <v>1333</v>
      </c>
      <c r="D601" s="361">
        <v>2012</v>
      </c>
      <c r="E601" s="613" t="s">
        <v>2239</v>
      </c>
      <c r="F601" s="613" t="s">
        <v>1330</v>
      </c>
      <c r="G601" s="613" t="s">
        <v>2240</v>
      </c>
      <c r="H601" s="361" t="s">
        <v>2241</v>
      </c>
      <c r="I601" s="614" t="s">
        <v>2242</v>
      </c>
      <c r="J601" s="361"/>
    </row>
    <row r="602" spans="2:10" s="672" customFormat="1" ht="105">
      <c r="B602" s="613">
        <v>13</v>
      </c>
      <c r="C602" s="613" t="s">
        <v>1333</v>
      </c>
      <c r="D602" s="361">
        <v>2012</v>
      </c>
      <c r="E602" s="613" t="s">
        <v>2243</v>
      </c>
      <c r="F602" s="613" t="s">
        <v>1330</v>
      </c>
      <c r="G602" s="613"/>
      <c r="H602" s="361">
        <v>251</v>
      </c>
      <c r="I602" s="614" t="s">
        <v>2244</v>
      </c>
      <c r="J602" s="361" t="s">
        <v>2245</v>
      </c>
    </row>
    <row r="603" spans="2:10" s="672" customFormat="1" ht="90">
      <c r="B603" s="613">
        <v>14</v>
      </c>
      <c r="C603" s="613" t="s">
        <v>1333</v>
      </c>
      <c r="D603" s="361">
        <v>2012</v>
      </c>
      <c r="E603" s="613" t="s">
        <v>2246</v>
      </c>
      <c r="F603" s="613" t="s">
        <v>1330</v>
      </c>
      <c r="G603" s="613" t="s">
        <v>2247</v>
      </c>
      <c r="H603" s="361" t="s">
        <v>2248</v>
      </c>
      <c r="I603" s="614" t="s">
        <v>2249</v>
      </c>
      <c r="J603" s="361" t="s">
        <v>2245</v>
      </c>
    </row>
    <row r="604" spans="2:10" s="672" customFormat="1" ht="90">
      <c r="B604" s="613">
        <v>15</v>
      </c>
      <c r="C604" s="613" t="s">
        <v>1333</v>
      </c>
      <c r="D604" s="361">
        <v>2012</v>
      </c>
      <c r="E604" s="613" t="s">
        <v>2250</v>
      </c>
      <c r="F604" s="613" t="s">
        <v>1330</v>
      </c>
      <c r="G604" s="613" t="s">
        <v>2247</v>
      </c>
      <c r="H604" s="361" t="s">
        <v>2251</v>
      </c>
      <c r="I604" s="614" t="s">
        <v>2249</v>
      </c>
      <c r="J604" s="361" t="s">
        <v>2245</v>
      </c>
    </row>
    <row r="605" spans="2:10" s="672" customFormat="1" ht="75">
      <c r="B605" s="613">
        <v>16</v>
      </c>
      <c r="C605" s="613" t="s">
        <v>1333</v>
      </c>
      <c r="D605" s="361">
        <v>2012</v>
      </c>
      <c r="E605" s="613" t="s">
        <v>2252</v>
      </c>
      <c r="F605" s="613" t="s">
        <v>1330</v>
      </c>
      <c r="G605" s="613" t="s">
        <v>2253</v>
      </c>
      <c r="H605" s="361" t="s">
        <v>2254</v>
      </c>
      <c r="I605" s="614" t="s">
        <v>2255</v>
      </c>
      <c r="J605" s="361" t="s">
        <v>2256</v>
      </c>
    </row>
    <row r="606" spans="2:10" s="672" customFormat="1" ht="90">
      <c r="B606" s="613">
        <v>17</v>
      </c>
      <c r="C606" s="613" t="s">
        <v>1333</v>
      </c>
      <c r="D606" s="361">
        <v>2012</v>
      </c>
      <c r="E606" s="613" t="s">
        <v>2257</v>
      </c>
      <c r="F606" s="613" t="s">
        <v>1330</v>
      </c>
      <c r="G606" s="613" t="s">
        <v>2253</v>
      </c>
      <c r="H606" s="361" t="s">
        <v>2254</v>
      </c>
      <c r="I606" s="614" t="s">
        <v>2255</v>
      </c>
      <c r="J606" s="361" t="s">
        <v>2256</v>
      </c>
    </row>
    <row r="607" spans="2:10" s="672" customFormat="1" ht="75">
      <c r="B607" s="613">
        <v>18</v>
      </c>
      <c r="C607" s="613" t="s">
        <v>1333</v>
      </c>
      <c r="D607" s="361">
        <v>2012</v>
      </c>
      <c r="E607" s="613" t="s">
        <v>2258</v>
      </c>
      <c r="F607" s="613" t="s">
        <v>1330</v>
      </c>
      <c r="G607" s="613" t="s">
        <v>2253</v>
      </c>
      <c r="H607" s="361" t="s">
        <v>2254</v>
      </c>
      <c r="I607" s="614" t="s">
        <v>2255</v>
      </c>
      <c r="J607" s="361" t="s">
        <v>2256</v>
      </c>
    </row>
    <row r="608" spans="2:10" s="672" customFormat="1" ht="90">
      <c r="B608" s="613">
        <v>19</v>
      </c>
      <c r="C608" s="613" t="s">
        <v>1333</v>
      </c>
      <c r="D608" s="361">
        <v>2012</v>
      </c>
      <c r="E608" s="613" t="s">
        <v>2259</v>
      </c>
      <c r="F608" s="613" t="s">
        <v>1330</v>
      </c>
      <c r="G608" s="613"/>
      <c r="H608" s="361" t="s">
        <v>2260</v>
      </c>
      <c r="I608" s="614" t="s">
        <v>2261</v>
      </c>
      <c r="J608" s="361" t="s">
        <v>2262</v>
      </c>
    </row>
    <row r="609" spans="2:10" s="672" customFormat="1" ht="135">
      <c r="B609" s="613">
        <v>20</v>
      </c>
      <c r="C609" s="613" t="s">
        <v>1333</v>
      </c>
      <c r="D609" s="361">
        <v>2012</v>
      </c>
      <c r="E609" s="613" t="s">
        <v>2263</v>
      </c>
      <c r="F609" s="613" t="s">
        <v>1330</v>
      </c>
      <c r="G609" s="361"/>
      <c r="H609" s="361" t="s">
        <v>2264</v>
      </c>
      <c r="I609" s="614" t="s">
        <v>2261</v>
      </c>
      <c r="J609" s="361" t="s">
        <v>2262</v>
      </c>
    </row>
    <row r="610" spans="2:10" s="672" customFormat="1" ht="150">
      <c r="B610" s="613">
        <v>21</v>
      </c>
      <c r="C610" s="613" t="s">
        <v>1333</v>
      </c>
      <c r="D610" s="361">
        <v>2012</v>
      </c>
      <c r="E610" s="613" t="s">
        <v>2265</v>
      </c>
      <c r="F610" s="613" t="s">
        <v>1330</v>
      </c>
      <c r="G610" s="361"/>
      <c r="H610" s="361" t="s">
        <v>2266</v>
      </c>
      <c r="I610" s="614" t="s">
        <v>2261</v>
      </c>
      <c r="J610" s="361" t="s">
        <v>2262</v>
      </c>
    </row>
    <row r="611" spans="2:10" s="672" customFormat="1" ht="120">
      <c r="B611" s="613">
        <v>22</v>
      </c>
      <c r="C611" s="613" t="s">
        <v>1333</v>
      </c>
      <c r="D611" s="361">
        <v>2012</v>
      </c>
      <c r="E611" s="613" t="s">
        <v>2267</v>
      </c>
      <c r="F611" s="613" t="s">
        <v>1330</v>
      </c>
      <c r="G611" s="361"/>
      <c r="H611" s="361" t="s">
        <v>2268</v>
      </c>
      <c r="I611" s="614" t="s">
        <v>2261</v>
      </c>
      <c r="J611" s="361" t="s">
        <v>2262</v>
      </c>
    </row>
    <row r="612" spans="2:10" s="672" customFormat="1" ht="90">
      <c r="B612" s="613">
        <v>23</v>
      </c>
      <c r="C612" s="613" t="s">
        <v>1333</v>
      </c>
      <c r="D612" s="361">
        <v>2012</v>
      </c>
      <c r="E612" s="613" t="s">
        <v>2269</v>
      </c>
      <c r="F612" s="613" t="s">
        <v>1330</v>
      </c>
      <c r="G612" s="361"/>
      <c r="H612" s="361" t="s">
        <v>2270</v>
      </c>
      <c r="I612" s="614" t="s">
        <v>2261</v>
      </c>
      <c r="J612" s="361" t="s">
        <v>2262</v>
      </c>
    </row>
    <row r="613" spans="2:10" s="672" customFormat="1" ht="60">
      <c r="B613" s="613">
        <v>24</v>
      </c>
      <c r="C613" s="613" t="s">
        <v>1333</v>
      </c>
      <c r="D613" s="361">
        <v>2012</v>
      </c>
      <c r="E613" s="613" t="s">
        <v>2271</v>
      </c>
      <c r="F613" s="613" t="s">
        <v>1330</v>
      </c>
      <c r="G613" s="361" t="s">
        <v>2221</v>
      </c>
      <c r="H613" s="361" t="s">
        <v>2272</v>
      </c>
      <c r="I613" s="614" t="s">
        <v>2273</v>
      </c>
      <c r="J613" s="361" t="s">
        <v>1332</v>
      </c>
    </row>
    <row r="614" spans="2:10" s="672" customFormat="1" ht="90">
      <c r="B614" s="613">
        <v>25</v>
      </c>
      <c r="C614" s="613" t="s">
        <v>1333</v>
      </c>
      <c r="D614" s="361">
        <v>2012</v>
      </c>
      <c r="E614" s="613" t="s">
        <v>2274</v>
      </c>
      <c r="F614" s="613" t="s">
        <v>1330</v>
      </c>
      <c r="G614" s="361" t="s">
        <v>2221</v>
      </c>
      <c r="H614" s="361" t="s">
        <v>2275</v>
      </c>
      <c r="I614" s="614" t="s">
        <v>2273</v>
      </c>
      <c r="J614" s="361" t="s">
        <v>1332</v>
      </c>
    </row>
    <row r="615" spans="2:10" s="672" customFormat="1" ht="45">
      <c r="B615" s="613">
        <v>26</v>
      </c>
      <c r="C615" s="613" t="s">
        <v>1333</v>
      </c>
      <c r="D615" s="361">
        <v>2012</v>
      </c>
      <c r="E615" s="613" t="s">
        <v>2276</v>
      </c>
      <c r="F615" s="613" t="s">
        <v>1330</v>
      </c>
      <c r="G615" s="361" t="s">
        <v>2221</v>
      </c>
      <c r="H615" s="361" t="s">
        <v>2277</v>
      </c>
      <c r="I615" s="614" t="s">
        <v>2278</v>
      </c>
      <c r="J615" s="361" t="s">
        <v>1332</v>
      </c>
    </row>
    <row r="616" spans="2:10" s="672" customFormat="1" ht="75">
      <c r="B616" s="613">
        <v>27</v>
      </c>
      <c r="C616" s="613" t="s">
        <v>1333</v>
      </c>
      <c r="D616" s="361">
        <v>2012</v>
      </c>
      <c r="E616" s="613" t="s">
        <v>2279</v>
      </c>
      <c r="F616" s="613" t="s">
        <v>1330</v>
      </c>
      <c r="G616" s="361" t="s">
        <v>2221</v>
      </c>
      <c r="H616" s="361" t="s">
        <v>2280</v>
      </c>
      <c r="I616" s="614" t="s">
        <v>2281</v>
      </c>
      <c r="J616" s="361" t="s">
        <v>1332</v>
      </c>
    </row>
    <row r="617" spans="2:10" s="672" customFormat="1" ht="105">
      <c r="B617" s="613">
        <v>28</v>
      </c>
      <c r="C617" s="613" t="s">
        <v>1333</v>
      </c>
      <c r="D617" s="361">
        <v>2012</v>
      </c>
      <c r="E617" s="613" t="s">
        <v>2282</v>
      </c>
      <c r="F617" s="613" t="s">
        <v>1330</v>
      </c>
      <c r="G617" s="361" t="s">
        <v>2221</v>
      </c>
      <c r="H617" s="361" t="s">
        <v>2283</v>
      </c>
      <c r="I617" s="614" t="s">
        <v>2284</v>
      </c>
      <c r="J617" s="361" t="s">
        <v>1332</v>
      </c>
    </row>
    <row r="618" spans="2:10" s="672" customFormat="1" ht="90">
      <c r="B618" s="613">
        <v>29</v>
      </c>
      <c r="C618" s="613" t="s">
        <v>1333</v>
      </c>
      <c r="D618" s="361">
        <v>2012</v>
      </c>
      <c r="E618" s="613" t="s">
        <v>2285</v>
      </c>
      <c r="F618" s="613" t="s">
        <v>1330</v>
      </c>
      <c r="G618" s="361" t="s">
        <v>2221</v>
      </c>
      <c r="H618" s="361" t="s">
        <v>2286</v>
      </c>
      <c r="I618" s="614" t="s">
        <v>2287</v>
      </c>
      <c r="J618" s="361" t="s">
        <v>1332</v>
      </c>
    </row>
    <row r="619" spans="2:10" s="672" customFormat="1" ht="60">
      <c r="B619" s="613">
        <v>30</v>
      </c>
      <c r="C619" s="613" t="s">
        <v>1333</v>
      </c>
      <c r="D619" s="361">
        <v>2012</v>
      </c>
      <c r="E619" s="613" t="s">
        <v>2288</v>
      </c>
      <c r="F619" s="613" t="s">
        <v>1330</v>
      </c>
      <c r="G619" s="361" t="s">
        <v>2221</v>
      </c>
      <c r="H619" s="361" t="s">
        <v>2280</v>
      </c>
      <c r="I619" s="614" t="s">
        <v>2289</v>
      </c>
      <c r="J619" s="361" t="s">
        <v>1332</v>
      </c>
    </row>
    <row r="620" spans="2:10" s="672" customFormat="1" ht="90">
      <c r="B620" s="613">
        <v>31</v>
      </c>
      <c r="C620" s="613" t="s">
        <v>1333</v>
      </c>
      <c r="D620" s="361">
        <v>2012</v>
      </c>
      <c r="E620" s="613" t="s">
        <v>2290</v>
      </c>
      <c r="F620" s="613" t="s">
        <v>1330</v>
      </c>
      <c r="G620" s="361" t="s">
        <v>2221</v>
      </c>
      <c r="H620" s="361" t="s">
        <v>2286</v>
      </c>
      <c r="I620" s="614" t="s">
        <v>2291</v>
      </c>
      <c r="J620" s="361" t="s">
        <v>1332</v>
      </c>
    </row>
    <row r="621" spans="2:10" s="672" customFormat="1" ht="90">
      <c r="B621" s="613">
        <v>32</v>
      </c>
      <c r="C621" s="613" t="s">
        <v>1333</v>
      </c>
      <c r="D621" s="361">
        <v>2012</v>
      </c>
      <c r="E621" s="613" t="s">
        <v>2292</v>
      </c>
      <c r="F621" s="613" t="s">
        <v>1330</v>
      </c>
      <c r="G621" s="361" t="s">
        <v>2221</v>
      </c>
      <c r="H621" s="361" t="s">
        <v>2293</v>
      </c>
      <c r="I621" s="614" t="s">
        <v>2294</v>
      </c>
      <c r="J621" s="361" t="s">
        <v>1332</v>
      </c>
    </row>
    <row r="622" spans="2:10" s="672" customFormat="1" ht="90">
      <c r="B622" s="613">
        <v>33</v>
      </c>
      <c r="C622" s="613" t="s">
        <v>1333</v>
      </c>
      <c r="D622" s="361">
        <v>2012</v>
      </c>
      <c r="E622" s="613" t="s">
        <v>2295</v>
      </c>
      <c r="F622" s="613" t="s">
        <v>1330</v>
      </c>
      <c r="G622" s="361" t="s">
        <v>2221</v>
      </c>
      <c r="H622" s="361" t="s">
        <v>2296</v>
      </c>
      <c r="I622" s="614" t="s">
        <v>2297</v>
      </c>
      <c r="J622" s="361" t="s">
        <v>1332</v>
      </c>
    </row>
    <row r="623" spans="2:10" s="672" customFormat="1" ht="75">
      <c r="B623" s="613">
        <v>34</v>
      </c>
      <c r="C623" s="613" t="s">
        <v>1333</v>
      </c>
      <c r="D623" s="361">
        <v>2012</v>
      </c>
      <c r="E623" s="613" t="s">
        <v>2298</v>
      </c>
      <c r="F623" s="613" t="s">
        <v>1330</v>
      </c>
      <c r="G623" s="361" t="s">
        <v>2221</v>
      </c>
      <c r="H623" s="361" t="s">
        <v>2299</v>
      </c>
      <c r="I623" s="614" t="s">
        <v>2300</v>
      </c>
      <c r="J623" s="361" t="s">
        <v>1332</v>
      </c>
    </row>
    <row r="624" spans="2:10" s="672" customFormat="1" ht="90">
      <c r="B624" s="613">
        <v>35</v>
      </c>
      <c r="C624" s="613" t="s">
        <v>1333</v>
      </c>
      <c r="D624" s="361">
        <v>2012</v>
      </c>
      <c r="E624" s="613" t="s">
        <v>2301</v>
      </c>
      <c r="F624" s="613" t="s">
        <v>1330</v>
      </c>
      <c r="G624" s="361" t="s">
        <v>2221</v>
      </c>
      <c r="H624" s="361" t="s">
        <v>2302</v>
      </c>
      <c r="I624" s="614" t="s">
        <v>2303</v>
      </c>
      <c r="J624" s="361" t="s">
        <v>1332</v>
      </c>
    </row>
    <row r="625" spans="2:10" s="672" customFormat="1" ht="75">
      <c r="B625" s="613">
        <v>36</v>
      </c>
      <c r="C625" s="613" t="s">
        <v>1333</v>
      </c>
      <c r="D625" s="361">
        <v>2012</v>
      </c>
      <c r="E625" s="613" t="s">
        <v>2304</v>
      </c>
      <c r="F625" s="613" t="s">
        <v>1330</v>
      </c>
      <c r="G625" s="361" t="s">
        <v>2221</v>
      </c>
      <c r="H625" s="361" t="s">
        <v>2305</v>
      </c>
      <c r="I625" s="614" t="s">
        <v>2306</v>
      </c>
      <c r="J625" s="361" t="s">
        <v>1332</v>
      </c>
    </row>
    <row r="626" spans="2:10" s="672" customFormat="1" ht="120">
      <c r="B626" s="613">
        <v>37</v>
      </c>
      <c r="C626" s="613" t="s">
        <v>1333</v>
      </c>
      <c r="D626" s="361">
        <v>2012</v>
      </c>
      <c r="E626" s="613" t="s">
        <v>2307</v>
      </c>
      <c r="F626" s="613" t="s">
        <v>1330</v>
      </c>
      <c r="G626" s="361" t="s">
        <v>2221</v>
      </c>
      <c r="H626" s="361" t="s">
        <v>2308</v>
      </c>
      <c r="I626" s="614" t="s">
        <v>2309</v>
      </c>
      <c r="J626" s="361" t="s">
        <v>1332</v>
      </c>
    </row>
    <row r="627" spans="2:10" s="672" customFormat="1" ht="105">
      <c r="B627" s="613">
        <v>38</v>
      </c>
      <c r="C627" s="613" t="s">
        <v>1333</v>
      </c>
      <c r="D627" s="361">
        <v>2012</v>
      </c>
      <c r="E627" s="613" t="s">
        <v>2310</v>
      </c>
      <c r="F627" s="613" t="s">
        <v>1330</v>
      </c>
      <c r="G627" s="361" t="s">
        <v>2221</v>
      </c>
      <c r="H627" s="361" t="s">
        <v>2311</v>
      </c>
      <c r="I627" s="614" t="s">
        <v>2312</v>
      </c>
      <c r="J627" s="361" t="s">
        <v>1332</v>
      </c>
    </row>
    <row r="628" spans="2:10" s="672" customFormat="1" ht="105">
      <c r="B628" s="613">
        <v>39</v>
      </c>
      <c r="C628" s="613" t="s">
        <v>1333</v>
      </c>
      <c r="D628" s="361">
        <v>2012</v>
      </c>
      <c r="E628" s="613" t="s">
        <v>2313</v>
      </c>
      <c r="F628" s="613" t="s">
        <v>1330</v>
      </c>
      <c r="G628" s="361" t="s">
        <v>2221</v>
      </c>
      <c r="H628" s="361" t="s">
        <v>2314</v>
      </c>
      <c r="I628" s="614" t="s">
        <v>2315</v>
      </c>
      <c r="J628" s="361" t="s">
        <v>1332</v>
      </c>
    </row>
    <row r="629" spans="2:10" s="672" customFormat="1" ht="60">
      <c r="B629" s="613">
        <v>40</v>
      </c>
      <c r="C629" s="613" t="s">
        <v>1333</v>
      </c>
      <c r="D629" s="361">
        <v>2012</v>
      </c>
      <c r="E629" s="613" t="s">
        <v>2316</v>
      </c>
      <c r="F629" s="613" t="s">
        <v>1330</v>
      </c>
      <c r="G629" s="361" t="s">
        <v>2221</v>
      </c>
      <c r="H629" s="361" t="s">
        <v>2317</v>
      </c>
      <c r="I629" s="614" t="s">
        <v>2318</v>
      </c>
      <c r="J629" s="361" t="s">
        <v>1332</v>
      </c>
    </row>
    <row r="630" spans="2:10" s="672" customFormat="1" ht="105">
      <c r="B630" s="613">
        <v>41</v>
      </c>
      <c r="C630" s="613" t="s">
        <v>1333</v>
      </c>
      <c r="D630" s="361">
        <v>2012</v>
      </c>
      <c r="E630" s="613" t="s">
        <v>2319</v>
      </c>
      <c r="F630" s="613" t="s">
        <v>1330</v>
      </c>
      <c r="G630" s="361" t="s">
        <v>2221</v>
      </c>
      <c r="H630" s="361" t="s">
        <v>2320</v>
      </c>
      <c r="I630" s="614" t="s">
        <v>2321</v>
      </c>
      <c r="J630" s="361" t="s">
        <v>1332</v>
      </c>
    </row>
    <row r="631" spans="2:10" s="672" customFormat="1" ht="75">
      <c r="B631" s="613">
        <v>42</v>
      </c>
      <c r="C631" s="613" t="s">
        <v>1333</v>
      </c>
      <c r="D631" s="361">
        <v>2012</v>
      </c>
      <c r="E631" s="613" t="s">
        <v>2322</v>
      </c>
      <c r="F631" s="613" t="s">
        <v>1330</v>
      </c>
      <c r="G631" s="361" t="s">
        <v>2221</v>
      </c>
      <c r="H631" s="361" t="s">
        <v>2323</v>
      </c>
      <c r="I631" s="614" t="s">
        <v>2324</v>
      </c>
      <c r="J631" s="361" t="s">
        <v>1332</v>
      </c>
    </row>
    <row r="632" spans="2:10" s="672" customFormat="1" ht="204.75">
      <c r="B632" s="613">
        <v>43</v>
      </c>
      <c r="C632" s="613" t="s">
        <v>1333</v>
      </c>
      <c r="D632" s="361">
        <v>2012</v>
      </c>
      <c r="E632" s="369" t="s">
        <v>2325</v>
      </c>
      <c r="F632" s="613" t="s">
        <v>1330</v>
      </c>
      <c r="G632" s="361" t="s">
        <v>2221</v>
      </c>
      <c r="H632" s="361" t="s">
        <v>2326</v>
      </c>
      <c r="I632" s="614" t="s">
        <v>2327</v>
      </c>
      <c r="J632" s="361" t="s">
        <v>1332</v>
      </c>
    </row>
    <row r="633" spans="2:10" s="672" customFormat="1" ht="105">
      <c r="B633" s="613">
        <v>44</v>
      </c>
      <c r="C633" s="613" t="s">
        <v>1333</v>
      </c>
      <c r="D633" s="361">
        <v>2012</v>
      </c>
      <c r="E633" s="613" t="s">
        <v>2328</v>
      </c>
      <c r="F633" s="613" t="s">
        <v>1330</v>
      </c>
      <c r="G633" s="361" t="s">
        <v>2221</v>
      </c>
      <c r="H633" s="361" t="s">
        <v>2329</v>
      </c>
      <c r="I633" s="614" t="s">
        <v>2330</v>
      </c>
      <c r="J633" s="361" t="s">
        <v>1332</v>
      </c>
    </row>
    <row r="634" spans="2:10" s="672" customFormat="1" ht="75">
      <c r="B634" s="613">
        <v>45</v>
      </c>
      <c r="C634" s="613" t="s">
        <v>1333</v>
      </c>
      <c r="D634" s="361">
        <v>2012</v>
      </c>
      <c r="E634" s="613" t="s">
        <v>2331</v>
      </c>
      <c r="F634" s="613" t="s">
        <v>1330</v>
      </c>
      <c r="G634" s="361" t="s">
        <v>2221</v>
      </c>
      <c r="H634" s="361" t="s">
        <v>2332</v>
      </c>
      <c r="I634" s="614" t="s">
        <v>2333</v>
      </c>
      <c r="J634" s="361" t="s">
        <v>1332</v>
      </c>
    </row>
    <row r="635" spans="2:10" s="672" customFormat="1" ht="90">
      <c r="B635" s="613">
        <v>46</v>
      </c>
      <c r="C635" s="613" t="s">
        <v>1333</v>
      </c>
      <c r="D635" s="361">
        <v>2012</v>
      </c>
      <c r="E635" s="613" t="s">
        <v>2334</v>
      </c>
      <c r="F635" s="613" t="s">
        <v>1330</v>
      </c>
      <c r="G635" s="361" t="s">
        <v>2221</v>
      </c>
      <c r="H635" s="361" t="s">
        <v>2335</v>
      </c>
      <c r="I635" s="614" t="s">
        <v>2336</v>
      </c>
      <c r="J635" s="361" t="s">
        <v>1332</v>
      </c>
    </row>
    <row r="636" spans="2:10" s="672" customFormat="1" ht="105">
      <c r="B636" s="613">
        <v>47</v>
      </c>
      <c r="C636" s="613" t="s">
        <v>1333</v>
      </c>
      <c r="D636" s="361">
        <v>2012</v>
      </c>
      <c r="E636" s="613" t="s">
        <v>2337</v>
      </c>
      <c r="F636" s="613" t="s">
        <v>1330</v>
      </c>
      <c r="G636" s="361" t="s">
        <v>2221</v>
      </c>
      <c r="H636" s="361" t="s">
        <v>2338</v>
      </c>
      <c r="I636" s="614" t="s">
        <v>2339</v>
      </c>
      <c r="J636" s="361" t="s">
        <v>1332</v>
      </c>
    </row>
    <row r="637" spans="2:10" s="672" customFormat="1" ht="75">
      <c r="B637" s="613">
        <v>48</v>
      </c>
      <c r="C637" s="613" t="s">
        <v>1333</v>
      </c>
      <c r="D637" s="361">
        <v>2012</v>
      </c>
      <c r="E637" s="613" t="s">
        <v>2340</v>
      </c>
      <c r="F637" s="613" t="s">
        <v>1330</v>
      </c>
      <c r="G637" s="361" t="s">
        <v>2221</v>
      </c>
      <c r="H637" s="361" t="s">
        <v>2338</v>
      </c>
      <c r="I637" s="614" t="s">
        <v>2341</v>
      </c>
      <c r="J637" s="361" t="s">
        <v>1332</v>
      </c>
    </row>
    <row r="638" spans="2:10" s="672" customFormat="1" ht="105">
      <c r="B638" s="613">
        <v>49</v>
      </c>
      <c r="C638" s="613" t="s">
        <v>1333</v>
      </c>
      <c r="D638" s="361">
        <v>2012</v>
      </c>
      <c r="E638" s="613" t="s">
        <v>2342</v>
      </c>
      <c r="F638" s="613" t="s">
        <v>1330</v>
      </c>
      <c r="G638" s="361"/>
      <c r="H638" s="361" t="s">
        <v>2338</v>
      </c>
      <c r="I638" s="614" t="s">
        <v>2343</v>
      </c>
      <c r="J638" s="361" t="s">
        <v>1345</v>
      </c>
    </row>
    <row r="639" spans="2:10" s="672" customFormat="1" ht="105">
      <c r="B639" s="613">
        <v>50</v>
      </c>
      <c r="C639" s="613" t="s">
        <v>1333</v>
      </c>
      <c r="D639" s="361">
        <v>2012</v>
      </c>
      <c r="E639" s="613" t="s">
        <v>2344</v>
      </c>
      <c r="F639" s="613" t="s">
        <v>1330</v>
      </c>
      <c r="G639" s="361"/>
      <c r="H639" s="361" t="s">
        <v>2338</v>
      </c>
      <c r="I639" s="614" t="s">
        <v>2343</v>
      </c>
      <c r="J639" s="361" t="s">
        <v>1345</v>
      </c>
    </row>
    <row r="640" spans="2:10" s="672" customFormat="1" ht="105">
      <c r="B640" s="613">
        <v>51</v>
      </c>
      <c r="C640" s="613" t="s">
        <v>1333</v>
      </c>
      <c r="D640" s="361">
        <v>2012</v>
      </c>
      <c r="E640" s="613" t="s">
        <v>2345</v>
      </c>
      <c r="F640" s="613" t="s">
        <v>1330</v>
      </c>
      <c r="G640" s="361"/>
      <c r="H640" s="361" t="s">
        <v>2338</v>
      </c>
      <c r="I640" s="614" t="s">
        <v>2343</v>
      </c>
      <c r="J640" s="361" t="s">
        <v>1345</v>
      </c>
    </row>
    <row r="641" spans="2:10" s="672" customFormat="1" ht="105">
      <c r="B641" s="613">
        <v>52</v>
      </c>
      <c r="C641" s="613" t="s">
        <v>1333</v>
      </c>
      <c r="D641" s="361">
        <v>2012</v>
      </c>
      <c r="E641" s="613" t="s">
        <v>2346</v>
      </c>
      <c r="F641" s="613" t="s">
        <v>1330</v>
      </c>
      <c r="G641" s="361"/>
      <c r="H641" s="361" t="s">
        <v>2338</v>
      </c>
      <c r="I641" s="614" t="s">
        <v>2343</v>
      </c>
      <c r="J641" s="361" t="s">
        <v>1345</v>
      </c>
    </row>
    <row r="642" spans="2:10" s="672" customFormat="1" ht="105">
      <c r="B642" s="613">
        <v>53</v>
      </c>
      <c r="C642" s="613" t="s">
        <v>1333</v>
      </c>
      <c r="D642" s="361">
        <v>2012</v>
      </c>
      <c r="E642" s="613" t="s">
        <v>2347</v>
      </c>
      <c r="F642" s="613" t="s">
        <v>1330</v>
      </c>
      <c r="G642" s="683" t="s">
        <v>2348</v>
      </c>
      <c r="H642" s="361" t="s">
        <v>2349</v>
      </c>
      <c r="I642" s="614" t="s">
        <v>2350</v>
      </c>
      <c r="J642" s="361" t="s">
        <v>1332</v>
      </c>
    </row>
    <row r="643" spans="2:10" s="672" customFormat="1" ht="105">
      <c r="B643" s="613">
        <v>54</v>
      </c>
      <c r="C643" s="613" t="s">
        <v>1333</v>
      </c>
      <c r="D643" s="361">
        <v>2012</v>
      </c>
      <c r="E643" s="613" t="s">
        <v>2351</v>
      </c>
      <c r="F643" s="613" t="s">
        <v>1330</v>
      </c>
      <c r="G643" s="683" t="s">
        <v>2352</v>
      </c>
      <c r="H643" s="361" t="s">
        <v>2353</v>
      </c>
      <c r="I643" s="614" t="s">
        <v>2354</v>
      </c>
      <c r="J643" s="361" t="s">
        <v>1332</v>
      </c>
    </row>
    <row r="644" spans="2:10" s="672" customFormat="1" ht="105">
      <c r="B644" s="613">
        <v>55</v>
      </c>
      <c r="C644" s="613" t="s">
        <v>1333</v>
      </c>
      <c r="D644" s="361">
        <v>2012</v>
      </c>
      <c r="E644" s="613" t="s">
        <v>2355</v>
      </c>
      <c r="F644" s="613" t="s">
        <v>1330</v>
      </c>
      <c r="G644" s="683" t="s">
        <v>2356</v>
      </c>
      <c r="H644" s="361" t="s">
        <v>2357</v>
      </c>
      <c r="I644" s="614" t="s">
        <v>2358</v>
      </c>
      <c r="J644" s="361" t="s">
        <v>1332</v>
      </c>
    </row>
    <row r="645" spans="2:10" s="672" customFormat="1" ht="105">
      <c r="B645" s="613">
        <v>56</v>
      </c>
      <c r="C645" s="613" t="s">
        <v>1333</v>
      </c>
      <c r="D645" s="361">
        <v>2012</v>
      </c>
      <c r="E645" s="613" t="s">
        <v>2359</v>
      </c>
      <c r="F645" s="613" t="s">
        <v>1330</v>
      </c>
      <c r="G645" s="683" t="s">
        <v>2360</v>
      </c>
      <c r="H645" s="361" t="s">
        <v>2361</v>
      </c>
      <c r="I645" s="614" t="s">
        <v>2362</v>
      </c>
      <c r="J645" s="361" t="s">
        <v>1332</v>
      </c>
    </row>
    <row r="646" spans="2:10" s="672" customFormat="1" ht="105">
      <c r="B646" s="613">
        <v>57</v>
      </c>
      <c r="C646" s="613" t="s">
        <v>1333</v>
      </c>
      <c r="D646" s="361">
        <v>2012</v>
      </c>
      <c r="E646" s="613" t="s">
        <v>2363</v>
      </c>
      <c r="F646" s="613" t="s">
        <v>1330</v>
      </c>
      <c r="G646" s="683" t="s">
        <v>2364</v>
      </c>
      <c r="H646" s="361" t="s">
        <v>2365</v>
      </c>
      <c r="I646" s="614" t="s">
        <v>2366</v>
      </c>
      <c r="J646" s="361" t="s">
        <v>1332</v>
      </c>
    </row>
    <row r="647" spans="2:10" s="672" customFormat="1" ht="105">
      <c r="B647" s="613">
        <v>58</v>
      </c>
      <c r="C647" s="613" t="s">
        <v>1333</v>
      </c>
      <c r="D647" s="361">
        <v>2012</v>
      </c>
      <c r="E647" s="613" t="s">
        <v>2367</v>
      </c>
      <c r="F647" s="613" t="s">
        <v>1330</v>
      </c>
      <c r="G647" s="683" t="s">
        <v>2368</v>
      </c>
      <c r="H647" s="361" t="s">
        <v>2369</v>
      </c>
      <c r="I647" s="614" t="s">
        <v>2370</v>
      </c>
      <c r="J647" s="361" t="s">
        <v>1332</v>
      </c>
    </row>
    <row r="648" spans="2:10" s="672" customFormat="1" ht="105">
      <c r="B648" s="613">
        <v>59</v>
      </c>
      <c r="C648" s="613" t="s">
        <v>1333</v>
      </c>
      <c r="D648" s="361">
        <v>2012</v>
      </c>
      <c r="E648" s="613" t="s">
        <v>2371</v>
      </c>
      <c r="F648" s="613" t="s">
        <v>1330</v>
      </c>
      <c r="G648" s="683" t="s">
        <v>2372</v>
      </c>
      <c r="H648" s="361" t="s">
        <v>2373</v>
      </c>
      <c r="I648" s="614" t="s">
        <v>2374</v>
      </c>
      <c r="J648" s="361" t="s">
        <v>1332</v>
      </c>
    </row>
    <row r="649" spans="2:10" s="672" customFormat="1" ht="105">
      <c r="B649" s="613">
        <v>60</v>
      </c>
      <c r="C649" s="613" t="s">
        <v>1333</v>
      </c>
      <c r="D649" s="361">
        <v>2012</v>
      </c>
      <c r="E649" s="613" t="s">
        <v>2375</v>
      </c>
      <c r="F649" s="613" t="s">
        <v>1330</v>
      </c>
      <c r="G649" s="683" t="s">
        <v>2376</v>
      </c>
      <c r="H649" s="361" t="s">
        <v>2377</v>
      </c>
      <c r="I649" s="614" t="s">
        <v>2378</v>
      </c>
      <c r="J649" s="361" t="s">
        <v>1332</v>
      </c>
    </row>
    <row r="650" spans="2:10" s="672" customFormat="1" ht="105">
      <c r="B650" s="613">
        <v>61</v>
      </c>
      <c r="C650" s="613" t="s">
        <v>1333</v>
      </c>
      <c r="D650" s="361">
        <v>2012</v>
      </c>
      <c r="E650" s="613" t="s">
        <v>2379</v>
      </c>
      <c r="F650" s="613" t="s">
        <v>1330</v>
      </c>
      <c r="G650" s="683" t="s">
        <v>2380</v>
      </c>
      <c r="H650" s="361" t="s">
        <v>2381</v>
      </c>
      <c r="I650" s="614" t="s">
        <v>2382</v>
      </c>
      <c r="J650" s="361" t="s">
        <v>1332</v>
      </c>
    </row>
    <row r="651" spans="2:10" s="672" customFormat="1" ht="105">
      <c r="B651" s="613">
        <v>62</v>
      </c>
      <c r="C651" s="613" t="s">
        <v>1333</v>
      </c>
      <c r="D651" s="361">
        <v>2012</v>
      </c>
      <c r="E651" s="613" t="s">
        <v>2383</v>
      </c>
      <c r="F651" s="613" t="s">
        <v>1330</v>
      </c>
      <c r="G651" s="683" t="s">
        <v>2384</v>
      </c>
      <c r="H651" s="361" t="s">
        <v>2385</v>
      </c>
      <c r="I651" s="614" t="s">
        <v>2386</v>
      </c>
      <c r="J651" s="361" t="s">
        <v>1332</v>
      </c>
    </row>
    <row r="652" spans="2:10" s="672" customFormat="1" ht="90">
      <c r="B652" s="613">
        <v>63</v>
      </c>
      <c r="C652" s="613" t="s">
        <v>1333</v>
      </c>
      <c r="D652" s="361">
        <v>2012</v>
      </c>
      <c r="E652" s="613" t="s">
        <v>2387</v>
      </c>
      <c r="F652" s="613" t="s">
        <v>1330</v>
      </c>
      <c r="G652" s="683" t="s">
        <v>2388</v>
      </c>
      <c r="H652" s="361">
        <v>36</v>
      </c>
      <c r="I652" s="614" t="s">
        <v>2389</v>
      </c>
      <c r="J652" s="361" t="s">
        <v>1334</v>
      </c>
    </row>
    <row r="653" spans="2:10" s="672" customFormat="1" ht="90">
      <c r="B653" s="613">
        <v>64</v>
      </c>
      <c r="C653" s="613" t="s">
        <v>1333</v>
      </c>
      <c r="D653" s="361">
        <v>2012</v>
      </c>
      <c r="E653" s="613" t="s">
        <v>2390</v>
      </c>
      <c r="F653" s="613" t="s">
        <v>1330</v>
      </c>
      <c r="G653" s="361" t="s">
        <v>2391</v>
      </c>
      <c r="H653" s="361" t="s">
        <v>2392</v>
      </c>
      <c r="I653" s="614" t="s">
        <v>2393</v>
      </c>
      <c r="J653" s="361" t="s">
        <v>2394</v>
      </c>
    </row>
    <row r="654" spans="2:10" s="672" customFormat="1" ht="105">
      <c r="B654" s="613">
        <v>65</v>
      </c>
      <c r="C654" s="613" t="s">
        <v>1333</v>
      </c>
      <c r="D654" s="361">
        <v>2012</v>
      </c>
      <c r="E654" s="613" t="s">
        <v>2395</v>
      </c>
      <c r="F654" s="613" t="s">
        <v>1330</v>
      </c>
      <c r="G654" s="361" t="s">
        <v>2396</v>
      </c>
      <c r="H654" s="361" t="s">
        <v>2397</v>
      </c>
      <c r="I654" s="361" t="s">
        <v>2396</v>
      </c>
      <c r="J654" s="361" t="s">
        <v>1063</v>
      </c>
    </row>
    <row r="655" spans="2:10" s="672" customFormat="1" ht="135">
      <c r="B655" s="613">
        <v>66</v>
      </c>
      <c r="C655" s="613" t="s">
        <v>1333</v>
      </c>
      <c r="D655" s="361">
        <v>2012</v>
      </c>
      <c r="E655" s="613" t="s">
        <v>2398</v>
      </c>
      <c r="F655" s="613" t="s">
        <v>1330</v>
      </c>
      <c r="G655" s="681" t="s">
        <v>2510</v>
      </c>
      <c r="H655" s="361" t="s">
        <v>2399</v>
      </c>
      <c r="I655" s="614" t="s">
        <v>2400</v>
      </c>
      <c r="J655" s="361" t="s">
        <v>2401</v>
      </c>
    </row>
    <row r="656" spans="2:10" s="672" customFormat="1" ht="105">
      <c r="B656" s="613">
        <v>67</v>
      </c>
      <c r="C656" s="613" t="s">
        <v>1333</v>
      </c>
      <c r="D656" s="361">
        <v>2012</v>
      </c>
      <c r="E656" s="613" t="s">
        <v>2402</v>
      </c>
      <c r="F656" s="613" t="s">
        <v>1330</v>
      </c>
      <c r="G656" s="681" t="s">
        <v>2511</v>
      </c>
      <c r="H656" s="361" t="s">
        <v>2403</v>
      </c>
      <c r="I656" s="614" t="s">
        <v>2400</v>
      </c>
      <c r="J656" s="361" t="s">
        <v>2401</v>
      </c>
    </row>
    <row r="657" spans="2:10" s="672" customFormat="1" ht="90">
      <c r="B657" s="613">
        <v>68</v>
      </c>
      <c r="C657" s="613" t="s">
        <v>1333</v>
      </c>
      <c r="D657" s="361">
        <v>2012</v>
      </c>
      <c r="E657" s="613" t="s">
        <v>2404</v>
      </c>
      <c r="F657" s="613" t="s">
        <v>1330</v>
      </c>
      <c r="G657" s="361" t="s">
        <v>2405</v>
      </c>
      <c r="H657" s="361" t="s">
        <v>2406</v>
      </c>
      <c r="I657" s="614" t="s">
        <v>2407</v>
      </c>
      <c r="J657" s="361" t="s">
        <v>1334</v>
      </c>
    </row>
    <row r="658" spans="2:10" s="672" customFormat="1" ht="90">
      <c r="B658" s="613">
        <v>69</v>
      </c>
      <c r="C658" s="613" t="s">
        <v>1333</v>
      </c>
      <c r="D658" s="361">
        <v>2012</v>
      </c>
      <c r="E658" s="613" t="s">
        <v>2408</v>
      </c>
      <c r="F658" s="613" t="s">
        <v>1330</v>
      </c>
      <c r="G658" s="361" t="s">
        <v>2409</v>
      </c>
      <c r="H658" s="361" t="s">
        <v>2410</v>
      </c>
      <c r="I658" s="614" t="s">
        <v>2407</v>
      </c>
      <c r="J658" s="361" t="s">
        <v>1334</v>
      </c>
    </row>
    <row r="659" spans="2:10" s="672" customFormat="1" ht="150">
      <c r="B659" s="613">
        <v>70</v>
      </c>
      <c r="C659" s="613" t="s">
        <v>1333</v>
      </c>
      <c r="D659" s="361">
        <v>2012</v>
      </c>
      <c r="E659" s="613" t="s">
        <v>2411</v>
      </c>
      <c r="F659" s="613" t="s">
        <v>1330</v>
      </c>
      <c r="G659" s="361" t="s">
        <v>2412</v>
      </c>
      <c r="H659" s="361" t="s">
        <v>2413</v>
      </c>
      <c r="I659" s="614" t="s">
        <v>2407</v>
      </c>
      <c r="J659" s="361" t="s">
        <v>1334</v>
      </c>
    </row>
    <row r="660" spans="2:10" s="672" customFormat="1" ht="60">
      <c r="B660" s="613">
        <v>71</v>
      </c>
      <c r="C660" s="613" t="s">
        <v>1333</v>
      </c>
      <c r="D660" s="361">
        <v>2012</v>
      </c>
      <c r="E660" s="613" t="s">
        <v>2414</v>
      </c>
      <c r="F660" s="613" t="s">
        <v>1330</v>
      </c>
      <c r="G660" s="361" t="s">
        <v>2415</v>
      </c>
      <c r="H660" s="361" t="s">
        <v>2416</v>
      </c>
      <c r="I660" s="614" t="s">
        <v>2407</v>
      </c>
      <c r="J660" s="361" t="s">
        <v>1334</v>
      </c>
    </row>
    <row r="661" spans="2:10" s="672" customFormat="1" ht="135">
      <c r="B661" s="613">
        <v>72</v>
      </c>
      <c r="C661" s="613" t="s">
        <v>1333</v>
      </c>
      <c r="D661" s="361">
        <v>2012</v>
      </c>
      <c r="E661" s="613" t="s">
        <v>2417</v>
      </c>
      <c r="F661" s="613" t="s">
        <v>1330</v>
      </c>
      <c r="G661" s="361" t="s">
        <v>2418</v>
      </c>
      <c r="H661" s="361" t="s">
        <v>2399</v>
      </c>
      <c r="I661" s="614" t="s">
        <v>2419</v>
      </c>
      <c r="J661" s="361"/>
    </row>
    <row r="662" spans="2:10" s="672" customFormat="1" ht="105">
      <c r="B662" s="613">
        <v>73</v>
      </c>
      <c r="C662" s="613" t="s">
        <v>1333</v>
      </c>
      <c r="D662" s="361">
        <v>2012</v>
      </c>
      <c r="E662" s="613" t="s">
        <v>2420</v>
      </c>
      <c r="F662" s="613" t="s">
        <v>1330</v>
      </c>
      <c r="G662" s="361" t="s">
        <v>2421</v>
      </c>
      <c r="H662" s="361" t="s">
        <v>2422</v>
      </c>
      <c r="I662" s="614" t="s">
        <v>2423</v>
      </c>
      <c r="J662" s="361" t="s">
        <v>1334</v>
      </c>
    </row>
    <row r="663" spans="2:10" s="672" customFormat="1" ht="90">
      <c r="B663" s="613">
        <v>74</v>
      </c>
      <c r="C663" s="613" t="s">
        <v>1333</v>
      </c>
      <c r="D663" s="361">
        <v>2012</v>
      </c>
      <c r="E663" s="613" t="s">
        <v>2424</v>
      </c>
      <c r="F663" s="613" t="s">
        <v>1330</v>
      </c>
      <c r="G663" s="681" t="s">
        <v>2462</v>
      </c>
      <c r="H663" s="361" t="s">
        <v>2425</v>
      </c>
      <c r="I663" s="614" t="s">
        <v>2426</v>
      </c>
      <c r="J663" s="361" t="s">
        <v>2427</v>
      </c>
    </row>
    <row r="664" spans="2:10" s="672" customFormat="1" ht="75">
      <c r="B664" s="613">
        <v>75</v>
      </c>
      <c r="C664" s="613" t="s">
        <v>1333</v>
      </c>
      <c r="D664" s="361">
        <v>2012</v>
      </c>
      <c r="E664" s="613" t="s">
        <v>2428</v>
      </c>
      <c r="F664" s="613" t="s">
        <v>1330</v>
      </c>
      <c r="G664" s="361" t="s">
        <v>2221</v>
      </c>
      <c r="H664" s="361" t="s">
        <v>1472</v>
      </c>
      <c r="I664" s="614" t="s">
        <v>2429</v>
      </c>
      <c r="J664" s="361" t="s">
        <v>1063</v>
      </c>
    </row>
    <row r="665" spans="2:10" s="672" customFormat="1" ht="90">
      <c r="B665" s="613">
        <v>76</v>
      </c>
      <c r="C665" s="613" t="s">
        <v>1333</v>
      </c>
      <c r="D665" s="361">
        <v>2012</v>
      </c>
      <c r="E665" s="613" t="s">
        <v>2430</v>
      </c>
      <c r="F665" s="613" t="s">
        <v>1330</v>
      </c>
      <c r="G665" s="684" t="s">
        <v>2431</v>
      </c>
      <c r="H665" s="361">
        <v>23</v>
      </c>
      <c r="I665" s="614" t="s">
        <v>2432</v>
      </c>
      <c r="J665" s="361" t="s">
        <v>2433</v>
      </c>
    </row>
    <row r="666" spans="2:10" s="672" customFormat="1" ht="105">
      <c r="B666" s="613">
        <v>77</v>
      </c>
      <c r="C666" s="613" t="s">
        <v>1333</v>
      </c>
      <c r="D666" s="361">
        <v>2012</v>
      </c>
      <c r="E666" s="613" t="s">
        <v>2434</v>
      </c>
      <c r="F666" s="613" t="s">
        <v>1330</v>
      </c>
      <c r="G666" s="685" t="s">
        <v>2435</v>
      </c>
      <c r="H666" s="361">
        <v>23</v>
      </c>
      <c r="I666" s="614" t="s">
        <v>2436</v>
      </c>
      <c r="J666" s="361" t="s">
        <v>2433</v>
      </c>
    </row>
    <row r="667" spans="2:10" s="672" customFormat="1" ht="135">
      <c r="B667" s="613">
        <v>78</v>
      </c>
      <c r="C667" s="613" t="s">
        <v>2437</v>
      </c>
      <c r="D667" s="361">
        <v>2012</v>
      </c>
      <c r="E667" s="613" t="s">
        <v>2438</v>
      </c>
      <c r="F667" s="613" t="s">
        <v>1330</v>
      </c>
      <c r="G667" s="685" t="s">
        <v>2439</v>
      </c>
      <c r="H667" s="361"/>
      <c r="I667" s="613" t="s">
        <v>2440</v>
      </c>
      <c r="J667" s="361" t="s">
        <v>1332</v>
      </c>
    </row>
    <row r="668" spans="2:10" s="672" customFormat="1" ht="135">
      <c r="B668" s="613">
        <v>79</v>
      </c>
      <c r="C668" s="613" t="s">
        <v>2164</v>
      </c>
      <c r="D668" s="361">
        <v>2012</v>
      </c>
      <c r="E668" s="613" t="s">
        <v>2441</v>
      </c>
      <c r="F668" s="613" t="s">
        <v>1330</v>
      </c>
      <c r="G668" s="685" t="s">
        <v>2442</v>
      </c>
      <c r="H668" s="361"/>
      <c r="I668" s="613" t="s">
        <v>2443</v>
      </c>
      <c r="J668" s="361" t="s">
        <v>1332</v>
      </c>
    </row>
    <row r="669" spans="2:10" s="672" customFormat="1" ht="135">
      <c r="B669" s="613">
        <v>80</v>
      </c>
      <c r="C669" s="613" t="s">
        <v>2164</v>
      </c>
      <c r="D669" s="361">
        <v>2012</v>
      </c>
      <c r="E669" s="613" t="s">
        <v>2444</v>
      </c>
      <c r="F669" s="613" t="s">
        <v>1330</v>
      </c>
      <c r="G669" s="685" t="s">
        <v>2445</v>
      </c>
      <c r="H669" s="361"/>
      <c r="I669" s="613" t="s">
        <v>2446</v>
      </c>
      <c r="J669" s="361" t="s">
        <v>1332</v>
      </c>
    </row>
    <row r="670" spans="2:10" s="672" customFormat="1" ht="135">
      <c r="B670" s="613">
        <v>81</v>
      </c>
      <c r="C670" s="613" t="s">
        <v>2164</v>
      </c>
      <c r="D670" s="361">
        <v>2012</v>
      </c>
      <c r="E670" s="613" t="s">
        <v>2447</v>
      </c>
      <c r="F670" s="613" t="s">
        <v>1330</v>
      </c>
      <c r="G670" s="685" t="s">
        <v>2448</v>
      </c>
      <c r="H670" s="361"/>
      <c r="I670" s="613" t="s">
        <v>2449</v>
      </c>
      <c r="J670" s="361" t="s">
        <v>1332</v>
      </c>
    </row>
    <row r="671" spans="2:10" s="672" customFormat="1" ht="30">
      <c r="B671" s="613">
        <v>82</v>
      </c>
      <c r="C671" s="613" t="s">
        <v>1333</v>
      </c>
      <c r="D671" s="361">
        <v>2012</v>
      </c>
      <c r="E671" s="613" t="s">
        <v>2450</v>
      </c>
      <c r="F671" s="613" t="s">
        <v>2451</v>
      </c>
      <c r="G671" s="685"/>
      <c r="H671" s="361">
        <v>26</v>
      </c>
      <c r="I671" s="614" t="s">
        <v>2452</v>
      </c>
      <c r="J671" s="361"/>
    </row>
    <row r="672" spans="2:10" s="672" customFormat="1" ht="60">
      <c r="B672" s="613">
        <v>83</v>
      </c>
      <c r="C672" s="613" t="s">
        <v>1333</v>
      </c>
      <c r="D672" s="361">
        <v>2012</v>
      </c>
      <c r="E672" s="613" t="s">
        <v>2453</v>
      </c>
      <c r="F672" s="613" t="s">
        <v>2454</v>
      </c>
      <c r="G672" s="685"/>
      <c r="H672" s="361"/>
      <c r="I672" s="614"/>
      <c r="J672" s="361"/>
    </row>
    <row r="673" spans="2:10" s="672" customFormat="1" ht="60">
      <c r="B673" s="613">
        <v>84</v>
      </c>
      <c r="C673" s="613" t="s">
        <v>1333</v>
      </c>
      <c r="D673" s="361">
        <v>2012</v>
      </c>
      <c r="E673" s="613" t="s">
        <v>2455</v>
      </c>
      <c r="F673" s="613" t="s">
        <v>2454</v>
      </c>
      <c r="G673" s="685"/>
      <c r="H673" s="361"/>
      <c r="I673" s="614"/>
      <c r="J673" s="361"/>
    </row>
    <row r="674" spans="2:10" s="672" customFormat="1" ht="45">
      <c r="B674" s="613">
        <v>85</v>
      </c>
      <c r="C674" s="613" t="s">
        <v>1333</v>
      </c>
      <c r="D674" s="361">
        <v>2012</v>
      </c>
      <c r="E674" s="613" t="s">
        <v>2456</v>
      </c>
      <c r="F674" s="613" t="s">
        <v>1654</v>
      </c>
      <c r="G674" s="685"/>
      <c r="H674" s="361" t="s">
        <v>2457</v>
      </c>
      <c r="I674" s="614"/>
      <c r="J674" s="361"/>
    </row>
    <row r="675" spans="2:10" s="672" customFormat="1" ht="45">
      <c r="B675" s="613">
        <v>86</v>
      </c>
      <c r="C675" s="613" t="s">
        <v>1333</v>
      </c>
      <c r="D675" s="361">
        <v>2012</v>
      </c>
      <c r="E675" s="613" t="s">
        <v>2458</v>
      </c>
      <c r="F675" s="613" t="s">
        <v>2451</v>
      </c>
      <c r="G675" s="685"/>
      <c r="H675" s="361">
        <v>30</v>
      </c>
      <c r="I675" s="614"/>
      <c r="J675" s="361"/>
    </row>
    <row r="676" spans="2:10" s="672" customFormat="1" ht="30">
      <c r="B676" s="613">
        <v>87</v>
      </c>
      <c r="C676" s="613" t="s">
        <v>1333</v>
      </c>
      <c r="D676" s="361">
        <v>2012</v>
      </c>
      <c r="E676" s="613" t="s">
        <v>2459</v>
      </c>
      <c r="F676" s="613" t="s">
        <v>1567</v>
      </c>
      <c r="G676" s="685"/>
      <c r="H676" s="361"/>
      <c r="I676" s="614"/>
      <c r="J676" s="361"/>
    </row>
    <row r="677" spans="2:10" s="672" customFormat="1" ht="30">
      <c r="B677" s="613">
        <v>88</v>
      </c>
      <c r="C677" s="613" t="s">
        <v>1333</v>
      </c>
      <c r="D677" s="361">
        <v>2012</v>
      </c>
      <c r="E677" s="613" t="s">
        <v>2460</v>
      </c>
      <c r="F677" s="613" t="s">
        <v>2451</v>
      </c>
      <c r="G677" s="685"/>
      <c r="H677" s="361"/>
      <c r="I677" s="614"/>
      <c r="J677" s="361"/>
    </row>
    <row r="678" spans="2:10" s="672" customFormat="1" ht="30">
      <c r="B678" s="613">
        <v>89</v>
      </c>
      <c r="C678" s="613" t="s">
        <v>1333</v>
      </c>
      <c r="D678" s="361">
        <v>2012</v>
      </c>
      <c r="E678" s="613" t="s">
        <v>2461</v>
      </c>
      <c r="F678" s="613" t="s">
        <v>2451</v>
      </c>
      <c r="G678" s="685"/>
      <c r="H678" s="361"/>
      <c r="I678" s="614"/>
      <c r="J678" s="361"/>
    </row>
    <row r="679" spans="2:10" s="672" customFormat="1" ht="45">
      <c r="B679" s="613">
        <v>90</v>
      </c>
      <c r="C679" s="613" t="s">
        <v>1333</v>
      </c>
      <c r="D679" s="361">
        <v>2011</v>
      </c>
      <c r="E679" s="613" t="s">
        <v>1651</v>
      </c>
      <c r="F679" s="613" t="s">
        <v>1563</v>
      </c>
      <c r="G679" s="613" t="s">
        <v>1652</v>
      </c>
      <c r="H679" s="361" t="s">
        <v>1653</v>
      </c>
      <c r="I679" s="614" t="s">
        <v>1654</v>
      </c>
      <c r="J679" s="361" t="s">
        <v>1336</v>
      </c>
    </row>
    <row r="680" spans="2:10" s="672" customFormat="1" ht="45">
      <c r="B680" s="613">
        <v>91</v>
      </c>
      <c r="C680" s="613" t="s">
        <v>1333</v>
      </c>
      <c r="D680" s="361">
        <v>2011</v>
      </c>
      <c r="E680" s="613" t="s">
        <v>1655</v>
      </c>
      <c r="F680" s="613" t="s">
        <v>1563</v>
      </c>
      <c r="G680" s="613" t="s">
        <v>1656</v>
      </c>
      <c r="H680" s="361" t="s">
        <v>1657</v>
      </c>
      <c r="I680" s="614" t="s">
        <v>1658</v>
      </c>
      <c r="J680" s="361"/>
    </row>
    <row r="681" spans="2:10" s="672" customFormat="1" ht="60">
      <c r="B681" s="613">
        <v>92</v>
      </c>
      <c r="C681" s="613" t="s">
        <v>1333</v>
      </c>
      <c r="D681" s="361">
        <v>2010</v>
      </c>
      <c r="E681" s="613" t="s">
        <v>1562</v>
      </c>
      <c r="F681" s="613" t="s">
        <v>1563</v>
      </c>
      <c r="G681" s="613" t="s">
        <v>1564</v>
      </c>
      <c r="H681" s="361"/>
      <c r="I681" s="614" t="s">
        <v>1565</v>
      </c>
      <c r="J681" s="361"/>
    </row>
    <row r="682" spans="2:10" s="672" customFormat="1" ht="45">
      <c r="B682" s="613">
        <v>93</v>
      </c>
      <c r="C682" s="613" t="s">
        <v>1333</v>
      </c>
      <c r="D682" s="361">
        <v>2010</v>
      </c>
      <c r="E682" s="613" t="s">
        <v>1566</v>
      </c>
      <c r="F682" s="613" t="s">
        <v>1563</v>
      </c>
      <c r="G682" s="613" t="s">
        <v>1567</v>
      </c>
      <c r="H682" s="361" t="s">
        <v>1568</v>
      </c>
      <c r="I682" s="614" t="s">
        <v>1569</v>
      </c>
      <c r="J682" s="361"/>
    </row>
    <row r="683" spans="2:10" s="672" customFormat="1" ht="90">
      <c r="B683" s="613">
        <v>94</v>
      </c>
      <c r="C683" s="613" t="s">
        <v>1333</v>
      </c>
      <c r="D683" s="361">
        <v>2010</v>
      </c>
      <c r="E683" s="613" t="s">
        <v>1570</v>
      </c>
      <c r="F683" s="613" t="s">
        <v>1563</v>
      </c>
      <c r="G683" s="613" t="s">
        <v>791</v>
      </c>
      <c r="H683" s="361" t="s">
        <v>1571</v>
      </c>
      <c r="I683" s="614" t="s">
        <v>1572</v>
      </c>
      <c r="J683" s="361"/>
    </row>
    <row r="684" spans="2:10" s="672" customFormat="1" ht="45">
      <c r="B684" s="613">
        <v>95</v>
      </c>
      <c r="C684" s="613" t="s">
        <v>1333</v>
      </c>
      <c r="D684" s="361">
        <v>2010</v>
      </c>
      <c r="E684" s="613" t="s">
        <v>1573</v>
      </c>
      <c r="F684" s="613" t="s">
        <v>1563</v>
      </c>
      <c r="G684" s="613" t="s">
        <v>1567</v>
      </c>
      <c r="H684" s="361" t="s">
        <v>1574</v>
      </c>
      <c r="I684" s="614" t="s">
        <v>1575</v>
      </c>
      <c r="J684" s="361"/>
    </row>
    <row r="685" spans="2:10" s="672" customFormat="1" ht="30">
      <c r="B685" s="613">
        <v>96</v>
      </c>
      <c r="C685" s="613" t="s">
        <v>1333</v>
      </c>
      <c r="D685" s="361">
        <v>2010</v>
      </c>
      <c r="E685" s="613" t="s">
        <v>1576</v>
      </c>
      <c r="F685" s="613" t="s">
        <v>1563</v>
      </c>
      <c r="G685" s="613" t="s">
        <v>1304</v>
      </c>
      <c r="H685" s="361" t="s">
        <v>1577</v>
      </c>
      <c r="I685" s="614" t="s">
        <v>1578</v>
      </c>
      <c r="J685" s="361"/>
    </row>
    <row r="686" spans="2:10" s="672" customFormat="1" ht="105">
      <c r="B686" s="613">
        <v>97</v>
      </c>
      <c r="C686" s="613" t="s">
        <v>1333</v>
      </c>
      <c r="D686" s="361">
        <v>2010</v>
      </c>
      <c r="E686" s="613" t="s">
        <v>1579</v>
      </c>
      <c r="F686" s="613" t="s">
        <v>1330</v>
      </c>
      <c r="G686" s="613" t="s">
        <v>1580</v>
      </c>
      <c r="H686" s="361" t="s">
        <v>1581</v>
      </c>
      <c r="I686" s="614" t="s">
        <v>1582</v>
      </c>
      <c r="J686" s="361"/>
    </row>
    <row r="687" spans="2:10" s="672" customFormat="1" ht="135">
      <c r="B687" s="613">
        <v>98</v>
      </c>
      <c r="C687" s="613" t="s">
        <v>1333</v>
      </c>
      <c r="D687" s="361">
        <v>2010</v>
      </c>
      <c r="E687" s="613" t="s">
        <v>1583</v>
      </c>
      <c r="F687" s="613" t="s">
        <v>1330</v>
      </c>
      <c r="G687" s="613" t="s">
        <v>1580</v>
      </c>
      <c r="H687" s="361" t="s">
        <v>1584</v>
      </c>
      <c r="I687" s="614" t="s">
        <v>1585</v>
      </c>
      <c r="J687" s="361"/>
    </row>
    <row r="688" spans="2:10" s="672" customFormat="1" ht="210">
      <c r="B688" s="613">
        <v>99</v>
      </c>
      <c r="C688" s="613" t="s">
        <v>1333</v>
      </c>
      <c r="D688" s="361">
        <v>2010</v>
      </c>
      <c r="E688" s="613" t="s">
        <v>1586</v>
      </c>
      <c r="F688" s="613" t="s">
        <v>1330</v>
      </c>
      <c r="G688" s="613" t="s">
        <v>1580</v>
      </c>
      <c r="H688" s="361">
        <v>99</v>
      </c>
      <c r="I688" s="614" t="s">
        <v>1585</v>
      </c>
      <c r="J688" s="361"/>
    </row>
    <row r="689" spans="2:10" s="672" customFormat="1" ht="90">
      <c r="B689" s="613">
        <v>100</v>
      </c>
      <c r="C689" s="613" t="s">
        <v>1587</v>
      </c>
      <c r="D689" s="361">
        <v>2010</v>
      </c>
      <c r="E689" s="613" t="s">
        <v>1588</v>
      </c>
      <c r="F689" s="613" t="s">
        <v>1330</v>
      </c>
      <c r="G689" s="613" t="s">
        <v>1109</v>
      </c>
      <c r="H689" s="361">
        <v>21</v>
      </c>
      <c r="I689" s="614" t="s">
        <v>1589</v>
      </c>
      <c r="J689" s="361"/>
    </row>
    <row r="690" spans="2:10" s="672" customFormat="1" ht="120">
      <c r="B690" s="613">
        <v>101</v>
      </c>
      <c r="C690" s="613" t="s">
        <v>1590</v>
      </c>
      <c r="D690" s="361">
        <v>2010</v>
      </c>
      <c r="E690" s="613" t="s">
        <v>1591</v>
      </c>
      <c r="F690" s="613" t="s">
        <v>1330</v>
      </c>
      <c r="G690" s="613" t="s">
        <v>1109</v>
      </c>
      <c r="H690" s="361">
        <v>54</v>
      </c>
      <c r="I690" s="614" t="s">
        <v>1589</v>
      </c>
      <c r="J690" s="361"/>
    </row>
    <row r="691" spans="2:10" s="672" customFormat="1" ht="90">
      <c r="B691" s="613">
        <v>102</v>
      </c>
      <c r="C691" s="613" t="s">
        <v>1333</v>
      </c>
      <c r="D691" s="361">
        <v>2010</v>
      </c>
      <c r="E691" s="613" t="s">
        <v>1592</v>
      </c>
      <c r="F691" s="613" t="s">
        <v>1330</v>
      </c>
      <c r="G691" s="613" t="s">
        <v>1593</v>
      </c>
      <c r="H691" s="361">
        <v>253</v>
      </c>
      <c r="I691" s="614" t="s">
        <v>1594</v>
      </c>
      <c r="J691" s="361" t="s">
        <v>1341</v>
      </c>
    </row>
    <row r="692" spans="2:10" s="672" customFormat="1" ht="165">
      <c r="B692" s="613">
        <v>103</v>
      </c>
      <c r="C692" s="613" t="s">
        <v>1333</v>
      </c>
      <c r="D692" s="361">
        <v>2010</v>
      </c>
      <c r="E692" s="613" t="s">
        <v>1595</v>
      </c>
      <c r="F692" s="613" t="s">
        <v>1330</v>
      </c>
      <c r="G692" s="613" t="s">
        <v>1593</v>
      </c>
      <c r="H692" s="361">
        <v>245</v>
      </c>
      <c r="I692" s="614" t="s">
        <v>1594</v>
      </c>
      <c r="J692" s="361" t="s">
        <v>1341</v>
      </c>
    </row>
    <row r="693" spans="2:10" s="672" customFormat="1" ht="90">
      <c r="B693" s="613">
        <v>104</v>
      </c>
      <c r="C693" s="613" t="s">
        <v>1333</v>
      </c>
      <c r="D693" s="361">
        <v>2010</v>
      </c>
      <c r="E693" s="613" t="s">
        <v>1596</v>
      </c>
      <c r="F693" s="613" t="s">
        <v>1330</v>
      </c>
      <c r="G693" s="613" t="s">
        <v>1593</v>
      </c>
      <c r="H693" s="361">
        <v>244</v>
      </c>
      <c r="I693" s="614" t="s">
        <v>1594</v>
      </c>
      <c r="J693" s="361" t="s">
        <v>1341</v>
      </c>
    </row>
    <row r="694" spans="2:10" s="672" customFormat="1" ht="135">
      <c r="B694" s="613">
        <v>105</v>
      </c>
      <c r="C694" s="613" t="s">
        <v>1333</v>
      </c>
      <c r="D694" s="361">
        <v>2010</v>
      </c>
      <c r="E694" s="613" t="s">
        <v>1597</v>
      </c>
      <c r="F694" s="613" t="s">
        <v>1330</v>
      </c>
      <c r="G694" s="613" t="s">
        <v>1331</v>
      </c>
      <c r="H694" s="361">
        <v>40</v>
      </c>
      <c r="I694" s="614" t="s">
        <v>1598</v>
      </c>
      <c r="J694" s="361" t="s">
        <v>1599</v>
      </c>
    </row>
    <row r="695" spans="2:10" s="672" customFormat="1" ht="90">
      <c r="B695" s="613">
        <v>106</v>
      </c>
      <c r="C695" s="613" t="s">
        <v>1333</v>
      </c>
      <c r="D695" s="361">
        <v>2010</v>
      </c>
      <c r="E695" s="613" t="s">
        <v>1600</v>
      </c>
      <c r="F695" s="613" t="s">
        <v>1330</v>
      </c>
      <c r="G695" s="613" t="s">
        <v>1601</v>
      </c>
      <c r="H695" s="361">
        <v>40</v>
      </c>
      <c r="I695" s="614" t="s">
        <v>1602</v>
      </c>
      <c r="J695" s="361"/>
    </row>
    <row r="696" spans="2:10" s="672" customFormat="1" ht="75">
      <c r="B696" s="613">
        <v>107</v>
      </c>
      <c r="C696" s="613" t="s">
        <v>1333</v>
      </c>
      <c r="D696" s="361">
        <v>2010</v>
      </c>
      <c r="E696" s="613" t="s">
        <v>1603</v>
      </c>
      <c r="F696" s="613" t="s">
        <v>1330</v>
      </c>
      <c r="G696" s="613" t="s">
        <v>1601</v>
      </c>
      <c r="H696" s="361">
        <v>212</v>
      </c>
      <c r="I696" s="614" t="s">
        <v>1602</v>
      </c>
      <c r="J696" s="361"/>
    </row>
    <row r="697" spans="2:10" s="672" customFormat="1" ht="90">
      <c r="B697" s="613">
        <v>108</v>
      </c>
      <c r="C697" s="613" t="s">
        <v>1333</v>
      </c>
      <c r="D697" s="361">
        <v>2010</v>
      </c>
      <c r="E697" s="613" t="s">
        <v>1604</v>
      </c>
      <c r="F697" s="613" t="s">
        <v>1330</v>
      </c>
      <c r="G697" s="613" t="s">
        <v>1601</v>
      </c>
      <c r="H697" s="361">
        <v>239</v>
      </c>
      <c r="I697" s="614" t="s">
        <v>1602</v>
      </c>
      <c r="J697" s="361"/>
    </row>
    <row r="698" spans="2:10" s="672" customFormat="1" ht="105">
      <c r="B698" s="613">
        <v>109</v>
      </c>
      <c r="C698" s="613" t="s">
        <v>1333</v>
      </c>
      <c r="D698" s="361">
        <v>2010</v>
      </c>
      <c r="E698" s="613" t="s">
        <v>1605</v>
      </c>
      <c r="F698" s="613" t="s">
        <v>1330</v>
      </c>
      <c r="G698" s="613" t="s">
        <v>1601</v>
      </c>
      <c r="H698" s="361">
        <v>241</v>
      </c>
      <c r="I698" s="614" t="s">
        <v>1602</v>
      </c>
      <c r="J698" s="361"/>
    </row>
    <row r="699" spans="2:10" s="672" customFormat="1" ht="90">
      <c r="B699" s="613">
        <v>110</v>
      </c>
      <c r="C699" s="613" t="s">
        <v>1333</v>
      </c>
      <c r="D699" s="361">
        <v>2010</v>
      </c>
      <c r="E699" s="613" t="s">
        <v>1606</v>
      </c>
      <c r="F699" s="613" t="s">
        <v>1330</v>
      </c>
      <c r="G699" s="613" t="s">
        <v>1304</v>
      </c>
      <c r="H699" s="361">
        <v>1</v>
      </c>
      <c r="I699" s="614" t="s">
        <v>1607</v>
      </c>
      <c r="J699" s="361" t="s">
        <v>1304</v>
      </c>
    </row>
    <row r="700" spans="2:10" s="672" customFormat="1" ht="90">
      <c r="B700" s="613">
        <v>111</v>
      </c>
      <c r="C700" s="613" t="s">
        <v>1333</v>
      </c>
      <c r="D700" s="361">
        <v>2010</v>
      </c>
      <c r="E700" s="613" t="s">
        <v>1608</v>
      </c>
      <c r="F700" s="613" t="s">
        <v>1330</v>
      </c>
      <c r="G700" s="613" t="s">
        <v>1304</v>
      </c>
      <c r="H700" s="361">
        <v>34</v>
      </c>
      <c r="I700" s="614" t="s">
        <v>1607</v>
      </c>
      <c r="J700" s="361" t="s">
        <v>1304</v>
      </c>
    </row>
    <row r="701" spans="2:10" s="672" customFormat="1" ht="120">
      <c r="B701" s="613">
        <v>112</v>
      </c>
      <c r="C701" s="613" t="s">
        <v>1333</v>
      </c>
      <c r="D701" s="361">
        <v>2010</v>
      </c>
      <c r="E701" s="613" t="s">
        <v>1609</v>
      </c>
      <c r="F701" s="613" t="s">
        <v>1330</v>
      </c>
      <c r="G701" s="613" t="s">
        <v>1304</v>
      </c>
      <c r="H701" s="361">
        <v>15</v>
      </c>
      <c r="I701" s="614" t="s">
        <v>1607</v>
      </c>
      <c r="J701" s="361" t="s">
        <v>1304</v>
      </c>
    </row>
    <row r="702" spans="2:10" s="672" customFormat="1" ht="90">
      <c r="B702" s="613">
        <v>113</v>
      </c>
      <c r="C702" s="613" t="s">
        <v>1333</v>
      </c>
      <c r="D702" s="361">
        <v>2010</v>
      </c>
      <c r="E702" s="613" t="s">
        <v>1610</v>
      </c>
      <c r="F702" s="613" t="s">
        <v>1330</v>
      </c>
      <c r="G702" s="613" t="s">
        <v>1304</v>
      </c>
      <c r="H702" s="361">
        <v>17</v>
      </c>
      <c r="I702" s="614" t="s">
        <v>1607</v>
      </c>
      <c r="J702" s="361" t="s">
        <v>1304</v>
      </c>
    </row>
    <row r="703" spans="2:10" s="672" customFormat="1" ht="150">
      <c r="B703" s="613">
        <v>114</v>
      </c>
      <c r="C703" s="613" t="s">
        <v>1333</v>
      </c>
      <c r="D703" s="361">
        <v>2010</v>
      </c>
      <c r="E703" s="613" t="s">
        <v>1611</v>
      </c>
      <c r="F703" s="613" t="s">
        <v>1330</v>
      </c>
      <c r="G703" s="613" t="s">
        <v>1304</v>
      </c>
      <c r="H703" s="361">
        <v>24</v>
      </c>
      <c r="I703" s="614" t="s">
        <v>1607</v>
      </c>
      <c r="J703" s="361" t="s">
        <v>1304</v>
      </c>
    </row>
    <row r="704" spans="2:10" s="672" customFormat="1" ht="120">
      <c r="B704" s="613">
        <v>115</v>
      </c>
      <c r="C704" s="613" t="s">
        <v>1333</v>
      </c>
      <c r="D704" s="361">
        <v>2010</v>
      </c>
      <c r="E704" s="613" t="s">
        <v>1612</v>
      </c>
      <c r="F704" s="613" t="s">
        <v>1330</v>
      </c>
      <c r="G704" s="613" t="s">
        <v>1304</v>
      </c>
      <c r="H704" s="361">
        <v>27</v>
      </c>
      <c r="I704" s="614" t="s">
        <v>1607</v>
      </c>
      <c r="J704" s="361" t="s">
        <v>1304</v>
      </c>
    </row>
    <row r="705" spans="2:10" s="672" customFormat="1" ht="90">
      <c r="B705" s="613">
        <v>116</v>
      </c>
      <c r="C705" s="613" t="s">
        <v>1333</v>
      </c>
      <c r="D705" s="361">
        <v>2010</v>
      </c>
      <c r="E705" s="613" t="s">
        <v>1613</v>
      </c>
      <c r="F705" s="613" t="s">
        <v>1330</v>
      </c>
      <c r="G705" s="613" t="s">
        <v>1304</v>
      </c>
      <c r="H705" s="361">
        <v>21</v>
      </c>
      <c r="I705" s="614" t="s">
        <v>1607</v>
      </c>
      <c r="J705" s="361" t="s">
        <v>1304</v>
      </c>
    </row>
    <row r="706" spans="2:10" s="672" customFormat="1" ht="105">
      <c r="B706" s="613">
        <v>117</v>
      </c>
      <c r="C706" s="613" t="s">
        <v>1366</v>
      </c>
      <c r="D706" s="361">
        <v>2010</v>
      </c>
      <c r="E706" s="613" t="s">
        <v>1614</v>
      </c>
      <c r="F706" s="613" t="s">
        <v>1330</v>
      </c>
      <c r="G706" s="613" t="s">
        <v>1304</v>
      </c>
      <c r="H706" s="361">
        <v>23</v>
      </c>
      <c r="I706" s="614" t="s">
        <v>1607</v>
      </c>
      <c r="J706" s="361" t="s">
        <v>1304</v>
      </c>
    </row>
    <row r="707" spans="2:10" s="672" customFormat="1" ht="90">
      <c r="B707" s="613">
        <v>118</v>
      </c>
      <c r="C707" s="613" t="s">
        <v>1333</v>
      </c>
      <c r="D707" s="361">
        <v>2010</v>
      </c>
      <c r="E707" s="613" t="s">
        <v>1615</v>
      </c>
      <c r="F707" s="613" t="s">
        <v>1330</v>
      </c>
      <c r="G707" s="613" t="s">
        <v>1304</v>
      </c>
      <c r="H707" s="361">
        <v>3</v>
      </c>
      <c r="I707" s="614" t="s">
        <v>1607</v>
      </c>
      <c r="J707" s="361" t="s">
        <v>1304</v>
      </c>
    </row>
    <row r="708" spans="2:10" s="672" customFormat="1" ht="75">
      <c r="B708" s="613">
        <v>119</v>
      </c>
      <c r="C708" s="613" t="s">
        <v>1333</v>
      </c>
      <c r="D708" s="361">
        <v>2010</v>
      </c>
      <c r="E708" s="613" t="s">
        <v>1616</v>
      </c>
      <c r="F708" s="613" t="s">
        <v>1330</v>
      </c>
      <c r="G708" s="613" t="s">
        <v>1304</v>
      </c>
      <c r="H708" s="361">
        <v>19</v>
      </c>
      <c r="I708" s="614" t="s">
        <v>1607</v>
      </c>
      <c r="J708" s="361" t="s">
        <v>1304</v>
      </c>
    </row>
    <row r="709" spans="2:10" s="672" customFormat="1" ht="135">
      <c r="B709" s="613">
        <v>120</v>
      </c>
      <c r="C709" s="613" t="s">
        <v>1333</v>
      </c>
      <c r="D709" s="361">
        <v>2010</v>
      </c>
      <c r="E709" s="613" t="s">
        <v>1617</v>
      </c>
      <c r="F709" s="613" t="s">
        <v>1330</v>
      </c>
      <c r="G709" s="613" t="s">
        <v>1304</v>
      </c>
      <c r="H709" s="361">
        <v>29</v>
      </c>
      <c r="I709" s="614" t="s">
        <v>1607</v>
      </c>
      <c r="J709" s="361" t="s">
        <v>1304</v>
      </c>
    </row>
    <row r="710" spans="2:10" s="672" customFormat="1" ht="45">
      <c r="B710" s="613">
        <v>121</v>
      </c>
      <c r="C710" s="613" t="s">
        <v>1333</v>
      </c>
      <c r="D710" s="361">
        <v>2010</v>
      </c>
      <c r="E710" s="613" t="s">
        <v>1618</v>
      </c>
      <c r="F710" s="613" t="s">
        <v>1330</v>
      </c>
      <c r="G710" s="613" t="s">
        <v>1304</v>
      </c>
      <c r="H710" s="361">
        <v>8</v>
      </c>
      <c r="I710" s="614" t="s">
        <v>1607</v>
      </c>
      <c r="J710" s="361" t="s">
        <v>1304</v>
      </c>
    </row>
    <row r="711" spans="2:10" s="672" customFormat="1" ht="120">
      <c r="B711" s="613">
        <v>122</v>
      </c>
      <c r="C711" s="613" t="s">
        <v>1619</v>
      </c>
      <c r="D711" s="361">
        <v>2010</v>
      </c>
      <c r="E711" s="613" t="s">
        <v>1620</v>
      </c>
      <c r="F711" s="613" t="s">
        <v>1330</v>
      </c>
      <c r="G711" s="613" t="s">
        <v>1304</v>
      </c>
      <c r="H711" s="361">
        <v>13</v>
      </c>
      <c r="I711" s="614" t="s">
        <v>1607</v>
      </c>
      <c r="J711" s="361" t="s">
        <v>1304</v>
      </c>
    </row>
    <row r="712" spans="2:10" s="672" customFormat="1" ht="120">
      <c r="B712" s="613">
        <v>123</v>
      </c>
      <c r="C712" s="613" t="s">
        <v>1333</v>
      </c>
      <c r="D712" s="361">
        <v>2010</v>
      </c>
      <c r="E712" s="613" t="s">
        <v>1621</v>
      </c>
      <c r="F712" s="613" t="s">
        <v>1330</v>
      </c>
      <c r="G712" s="613" t="s">
        <v>1304</v>
      </c>
      <c r="H712" s="361">
        <v>11</v>
      </c>
      <c r="I712" s="614" t="s">
        <v>1607</v>
      </c>
      <c r="J712" s="361" t="s">
        <v>1304</v>
      </c>
    </row>
    <row r="713" spans="2:10" s="672" customFormat="1" ht="90">
      <c r="B713" s="613">
        <v>124</v>
      </c>
      <c r="C713" s="613" t="s">
        <v>1333</v>
      </c>
      <c r="D713" s="361">
        <v>2010</v>
      </c>
      <c r="E713" s="613" t="s">
        <v>1622</v>
      </c>
      <c r="F713" s="613" t="s">
        <v>1330</v>
      </c>
      <c r="G713" s="613" t="s">
        <v>1304</v>
      </c>
      <c r="H713" s="361">
        <v>38</v>
      </c>
      <c r="I713" s="614" t="s">
        <v>1607</v>
      </c>
      <c r="J713" s="361" t="s">
        <v>1304</v>
      </c>
    </row>
    <row r="714" spans="2:10" s="672" customFormat="1" ht="90">
      <c r="B714" s="613">
        <v>125</v>
      </c>
      <c r="C714" s="613" t="s">
        <v>1333</v>
      </c>
      <c r="D714" s="361">
        <v>2010</v>
      </c>
      <c r="E714" s="613" t="s">
        <v>1623</v>
      </c>
      <c r="F714" s="613" t="s">
        <v>1330</v>
      </c>
      <c r="G714" s="613" t="s">
        <v>1304</v>
      </c>
      <c r="H714" s="361" t="s">
        <v>1624</v>
      </c>
      <c r="I714" s="614" t="s">
        <v>1625</v>
      </c>
      <c r="J714" s="361" t="s">
        <v>1626</v>
      </c>
    </row>
    <row r="715" spans="2:10" s="672" customFormat="1" ht="135">
      <c r="B715" s="613">
        <v>126</v>
      </c>
      <c r="C715" s="613" t="s">
        <v>1333</v>
      </c>
      <c r="D715" s="361">
        <v>2010</v>
      </c>
      <c r="E715" s="613" t="s">
        <v>1627</v>
      </c>
      <c r="F715" s="613" t="s">
        <v>1330</v>
      </c>
      <c r="G715" s="613" t="s">
        <v>1628</v>
      </c>
      <c r="H715" s="361"/>
      <c r="I715" s="614" t="s">
        <v>1629</v>
      </c>
      <c r="J715" s="361" t="s">
        <v>1630</v>
      </c>
    </row>
    <row r="716" spans="2:10" s="672" customFormat="1" ht="75">
      <c r="B716" s="613">
        <v>127</v>
      </c>
      <c r="C716" s="613" t="s">
        <v>1333</v>
      </c>
      <c r="D716" s="361">
        <v>2010</v>
      </c>
      <c r="E716" s="613" t="s">
        <v>1631</v>
      </c>
      <c r="F716" s="613" t="s">
        <v>1330</v>
      </c>
      <c r="G716" s="613" t="s">
        <v>1632</v>
      </c>
      <c r="H716" s="361" t="s">
        <v>1633</v>
      </c>
      <c r="I716" s="614" t="s">
        <v>1634</v>
      </c>
      <c r="J716" s="361" t="s">
        <v>1341</v>
      </c>
    </row>
    <row r="717" spans="2:10" s="672" customFormat="1" ht="120">
      <c r="B717" s="613">
        <v>128</v>
      </c>
      <c r="C717" s="613" t="s">
        <v>1333</v>
      </c>
      <c r="D717" s="361">
        <v>2010</v>
      </c>
      <c r="E717" s="613" t="s">
        <v>1635</v>
      </c>
      <c r="F717" s="613" t="s">
        <v>1636</v>
      </c>
      <c r="G717" s="613" t="s">
        <v>1637</v>
      </c>
      <c r="H717" s="361" t="s">
        <v>1638</v>
      </c>
      <c r="I717" s="614" t="s">
        <v>1639</v>
      </c>
      <c r="J717" s="361" t="s">
        <v>1341</v>
      </c>
    </row>
    <row r="718" spans="2:10" s="672" customFormat="1" ht="240">
      <c r="B718" s="613">
        <v>129</v>
      </c>
      <c r="C718" s="613" t="s">
        <v>1333</v>
      </c>
      <c r="D718" s="361">
        <v>2010</v>
      </c>
      <c r="E718" s="613" t="s">
        <v>1640</v>
      </c>
      <c r="F718" s="613" t="s">
        <v>1641</v>
      </c>
      <c r="G718" s="613" t="s">
        <v>1637</v>
      </c>
      <c r="H718" s="361" t="s">
        <v>1642</v>
      </c>
      <c r="I718" s="614" t="s">
        <v>1639</v>
      </c>
      <c r="J718" s="361" t="s">
        <v>1341</v>
      </c>
    </row>
    <row r="719" spans="2:10" s="672" customFormat="1" ht="120">
      <c r="B719" s="613">
        <v>130</v>
      </c>
      <c r="C719" s="613" t="s">
        <v>1333</v>
      </c>
      <c r="D719" s="361">
        <v>2010</v>
      </c>
      <c r="E719" s="613" t="s">
        <v>1635</v>
      </c>
      <c r="F719" s="613" t="s">
        <v>1643</v>
      </c>
      <c r="G719" s="613" t="s">
        <v>1637</v>
      </c>
      <c r="H719" s="361" t="s">
        <v>1644</v>
      </c>
      <c r="I719" s="614" t="s">
        <v>1639</v>
      </c>
      <c r="J719" s="361" t="s">
        <v>1341</v>
      </c>
    </row>
    <row r="720" spans="2:10" s="672" customFormat="1" ht="60">
      <c r="B720" s="613">
        <v>131</v>
      </c>
      <c r="C720" s="613" t="s">
        <v>1333</v>
      </c>
      <c r="D720" s="361">
        <v>2010</v>
      </c>
      <c r="E720" s="613" t="s">
        <v>1645</v>
      </c>
      <c r="F720" s="613" t="s">
        <v>1330</v>
      </c>
      <c r="G720" s="613" t="s">
        <v>2218</v>
      </c>
      <c r="H720" s="361">
        <v>12</v>
      </c>
      <c r="I720" s="614" t="s">
        <v>1646</v>
      </c>
      <c r="J720" s="361" t="s">
        <v>1647</v>
      </c>
    </row>
    <row r="721" spans="2:10" s="672" customFormat="1" ht="105">
      <c r="B721" s="613">
        <v>132</v>
      </c>
      <c r="C721" s="613" t="s">
        <v>1333</v>
      </c>
      <c r="D721" s="361">
        <v>2010</v>
      </c>
      <c r="E721" s="613" t="s">
        <v>1648</v>
      </c>
      <c r="F721" s="613" t="s">
        <v>1330</v>
      </c>
      <c r="G721" s="613" t="s">
        <v>1649</v>
      </c>
      <c r="H721" s="361"/>
      <c r="I721" s="614" t="s">
        <v>1650</v>
      </c>
      <c r="J721" s="361"/>
    </row>
    <row r="722" spans="2:10" ht="90">
      <c r="B722" s="613">
        <v>133</v>
      </c>
      <c r="C722" s="613" t="s">
        <v>1333</v>
      </c>
      <c r="D722" s="361">
        <v>2009</v>
      </c>
      <c r="E722" s="613" t="s">
        <v>1416</v>
      </c>
      <c r="F722" s="613" t="s">
        <v>1330</v>
      </c>
      <c r="G722" s="613" t="s">
        <v>1331</v>
      </c>
      <c r="H722" s="361">
        <v>38</v>
      </c>
      <c r="I722" s="614" t="s">
        <v>1417</v>
      </c>
      <c r="J722" s="361" t="s">
        <v>1418</v>
      </c>
    </row>
    <row r="723" spans="2:10" ht="135">
      <c r="B723" s="613">
        <v>134</v>
      </c>
      <c r="C723" s="613" t="s">
        <v>1333</v>
      </c>
      <c r="D723" s="361">
        <v>2009</v>
      </c>
      <c r="E723" s="613" t="s">
        <v>1419</v>
      </c>
      <c r="F723" s="613" t="s">
        <v>1330</v>
      </c>
      <c r="G723" s="613" t="s">
        <v>1331</v>
      </c>
      <c r="H723" s="361">
        <v>56</v>
      </c>
      <c r="I723" s="614" t="s">
        <v>1420</v>
      </c>
      <c r="J723" s="361" t="s">
        <v>1418</v>
      </c>
    </row>
    <row r="724" spans="2:10" ht="135">
      <c r="B724" s="613">
        <v>135</v>
      </c>
      <c r="C724" s="613" t="s">
        <v>1333</v>
      </c>
      <c r="D724" s="361">
        <v>2009</v>
      </c>
      <c r="E724" s="613" t="s">
        <v>1421</v>
      </c>
      <c r="F724" s="613" t="s">
        <v>1330</v>
      </c>
      <c r="G724" s="613" t="s">
        <v>1331</v>
      </c>
      <c r="H724" s="361">
        <v>72</v>
      </c>
      <c r="I724" s="614" t="s">
        <v>1420</v>
      </c>
      <c r="J724" s="361" t="s">
        <v>1418</v>
      </c>
    </row>
    <row r="725" spans="2:10" ht="135">
      <c r="B725" s="613">
        <v>136</v>
      </c>
      <c r="C725" s="613" t="s">
        <v>1422</v>
      </c>
      <c r="D725" s="361">
        <v>2009</v>
      </c>
      <c r="E725" s="613" t="s">
        <v>1423</v>
      </c>
      <c r="F725" s="613" t="s">
        <v>1424</v>
      </c>
      <c r="G725" s="613" t="s">
        <v>1331</v>
      </c>
      <c r="H725" s="361">
        <v>83</v>
      </c>
      <c r="I725" s="614" t="s">
        <v>1425</v>
      </c>
      <c r="J725" s="361" t="s">
        <v>1418</v>
      </c>
    </row>
    <row r="726" spans="2:10" ht="105">
      <c r="B726" s="613">
        <v>137</v>
      </c>
      <c r="C726" s="613" t="s">
        <v>1342</v>
      </c>
      <c r="D726" s="361">
        <v>2009</v>
      </c>
      <c r="E726" s="613" t="s">
        <v>1426</v>
      </c>
      <c r="F726" s="613" t="s">
        <v>1330</v>
      </c>
      <c r="G726" s="613" t="s">
        <v>1331</v>
      </c>
      <c r="H726" s="361">
        <v>86</v>
      </c>
      <c r="I726" s="614" t="s">
        <v>1427</v>
      </c>
      <c r="J726" s="361" t="s">
        <v>1418</v>
      </c>
    </row>
    <row r="727" spans="2:10" ht="90">
      <c r="B727" s="613">
        <v>138</v>
      </c>
      <c r="C727" s="613" t="s">
        <v>1333</v>
      </c>
      <c r="D727" s="361">
        <v>2009</v>
      </c>
      <c r="E727" s="613" t="s">
        <v>1428</v>
      </c>
      <c r="F727" s="613" t="s">
        <v>1330</v>
      </c>
      <c r="G727" s="613" t="s">
        <v>1331</v>
      </c>
      <c r="H727" s="361">
        <v>93</v>
      </c>
      <c r="I727" s="614" t="s">
        <v>1429</v>
      </c>
      <c r="J727" s="361" t="s">
        <v>1418</v>
      </c>
    </row>
    <row r="728" spans="2:10" ht="90">
      <c r="B728" s="613">
        <v>139</v>
      </c>
      <c r="C728" s="613" t="s">
        <v>1430</v>
      </c>
      <c r="D728" s="361">
        <v>2009</v>
      </c>
      <c r="E728" s="613" t="s">
        <v>1431</v>
      </c>
      <c r="F728" s="613" t="s">
        <v>1330</v>
      </c>
      <c r="G728" s="613" t="s">
        <v>1331</v>
      </c>
      <c r="H728" s="361">
        <v>106</v>
      </c>
      <c r="I728" s="614" t="s">
        <v>1429</v>
      </c>
      <c r="J728" s="361" t="s">
        <v>1418</v>
      </c>
    </row>
    <row r="729" spans="2:10" ht="180">
      <c r="B729" s="613">
        <v>140</v>
      </c>
      <c r="C729" s="613" t="s">
        <v>1333</v>
      </c>
      <c r="D729" s="361">
        <v>2009</v>
      </c>
      <c r="E729" s="613" t="s">
        <v>1432</v>
      </c>
      <c r="F729" s="613" t="s">
        <v>1330</v>
      </c>
      <c r="G729" s="613" t="s">
        <v>1331</v>
      </c>
      <c r="H729" s="361">
        <v>109</v>
      </c>
      <c r="I729" s="614" t="s">
        <v>1429</v>
      </c>
      <c r="J729" s="361" t="s">
        <v>1418</v>
      </c>
    </row>
    <row r="730" spans="2:10" ht="90">
      <c r="B730" s="613">
        <v>141</v>
      </c>
      <c r="C730" s="613" t="s">
        <v>1333</v>
      </c>
      <c r="D730" s="361">
        <v>2009</v>
      </c>
      <c r="E730" s="613" t="s">
        <v>1433</v>
      </c>
      <c r="F730" s="613" t="s">
        <v>1330</v>
      </c>
      <c r="G730" s="613" t="s">
        <v>1331</v>
      </c>
      <c r="H730" s="361">
        <v>128</v>
      </c>
      <c r="I730" s="614" t="s">
        <v>1429</v>
      </c>
      <c r="J730" s="361" t="s">
        <v>1418</v>
      </c>
    </row>
    <row r="731" spans="2:10" ht="105">
      <c r="B731" s="613">
        <v>142</v>
      </c>
      <c r="C731" s="613" t="s">
        <v>1333</v>
      </c>
      <c r="D731" s="361">
        <v>2009</v>
      </c>
      <c r="E731" s="613" t="s">
        <v>1434</v>
      </c>
      <c r="F731" s="613" t="s">
        <v>1330</v>
      </c>
      <c r="G731" s="613" t="s">
        <v>1331</v>
      </c>
      <c r="H731" s="361">
        <v>137</v>
      </c>
      <c r="I731" s="614" t="s">
        <v>1429</v>
      </c>
      <c r="J731" s="361" t="s">
        <v>1418</v>
      </c>
    </row>
    <row r="732" spans="2:10" ht="90">
      <c r="B732" s="613">
        <v>143</v>
      </c>
      <c r="C732" s="613" t="s">
        <v>1333</v>
      </c>
      <c r="D732" s="361">
        <v>2009</v>
      </c>
      <c r="E732" s="613" t="s">
        <v>1435</v>
      </c>
      <c r="F732" s="613" t="s">
        <v>1330</v>
      </c>
      <c r="G732" s="613" t="s">
        <v>1331</v>
      </c>
      <c r="H732" s="361">
        <v>138</v>
      </c>
      <c r="I732" s="614" t="s">
        <v>1429</v>
      </c>
      <c r="J732" s="361" t="s">
        <v>1418</v>
      </c>
    </row>
    <row r="733" spans="2:10" ht="105">
      <c r="B733" s="613">
        <v>144</v>
      </c>
      <c r="C733" s="613" t="s">
        <v>1333</v>
      </c>
      <c r="D733" s="361">
        <v>2009</v>
      </c>
      <c r="E733" s="613" t="s">
        <v>1436</v>
      </c>
      <c r="F733" s="613" t="s">
        <v>1330</v>
      </c>
      <c r="G733" s="613" t="s">
        <v>1331</v>
      </c>
      <c r="H733" s="361">
        <v>139</v>
      </c>
      <c r="I733" s="614" t="s">
        <v>1429</v>
      </c>
      <c r="J733" s="361" t="s">
        <v>1418</v>
      </c>
    </row>
    <row r="734" spans="2:10" ht="105">
      <c r="B734" s="613">
        <v>145</v>
      </c>
      <c r="C734" s="613" t="s">
        <v>1437</v>
      </c>
      <c r="D734" s="361">
        <v>2009</v>
      </c>
      <c r="E734" s="613" t="s">
        <v>1438</v>
      </c>
      <c r="F734" s="613" t="s">
        <v>1330</v>
      </c>
      <c r="G734" s="613" t="s">
        <v>1331</v>
      </c>
      <c r="H734" s="361">
        <v>150</v>
      </c>
      <c r="I734" s="614" t="s">
        <v>1429</v>
      </c>
      <c r="J734" s="361" t="s">
        <v>1418</v>
      </c>
    </row>
    <row r="735" spans="2:10" ht="105">
      <c r="B735" s="613">
        <v>146</v>
      </c>
      <c r="C735" s="613" t="s">
        <v>1439</v>
      </c>
      <c r="D735" s="361">
        <v>2009</v>
      </c>
      <c r="E735" s="613" t="s">
        <v>1440</v>
      </c>
      <c r="F735" s="613" t="s">
        <v>1330</v>
      </c>
      <c r="G735" s="613" t="s">
        <v>1331</v>
      </c>
      <c r="H735" s="361">
        <v>172</v>
      </c>
      <c r="I735" s="614" t="s">
        <v>1429</v>
      </c>
      <c r="J735" s="361" t="s">
        <v>1418</v>
      </c>
    </row>
    <row r="736" spans="2:10" ht="90">
      <c r="B736" s="613">
        <v>147</v>
      </c>
      <c r="C736" s="613" t="s">
        <v>1342</v>
      </c>
      <c r="D736" s="361">
        <v>2009</v>
      </c>
      <c r="E736" s="613" t="s">
        <v>1441</v>
      </c>
      <c r="F736" s="613" t="s">
        <v>1330</v>
      </c>
      <c r="G736" s="613" t="s">
        <v>1331</v>
      </c>
      <c r="H736" s="361">
        <v>91</v>
      </c>
      <c r="I736" s="614" t="s">
        <v>1429</v>
      </c>
      <c r="J736" s="361" t="s">
        <v>1418</v>
      </c>
    </row>
    <row r="737" spans="2:10" ht="105">
      <c r="B737" s="613">
        <v>148</v>
      </c>
      <c r="C737" s="613" t="s">
        <v>1333</v>
      </c>
      <c r="D737" s="361">
        <v>2009</v>
      </c>
      <c r="E737" s="613" t="s">
        <v>1442</v>
      </c>
      <c r="F737" s="613" t="s">
        <v>1330</v>
      </c>
      <c r="G737" s="613" t="s">
        <v>1443</v>
      </c>
      <c r="H737" s="361">
        <v>176</v>
      </c>
      <c r="I737" s="614" t="s">
        <v>1444</v>
      </c>
      <c r="J737" s="361" t="s">
        <v>1345</v>
      </c>
    </row>
    <row r="738" spans="2:10" ht="105">
      <c r="B738" s="613">
        <v>149</v>
      </c>
      <c r="C738" s="613" t="s">
        <v>1445</v>
      </c>
      <c r="D738" s="361">
        <v>2009</v>
      </c>
      <c r="E738" s="613" t="s">
        <v>1446</v>
      </c>
      <c r="F738" s="613" t="s">
        <v>1330</v>
      </c>
      <c r="G738" s="613" t="s">
        <v>1443</v>
      </c>
      <c r="H738" s="361">
        <v>160</v>
      </c>
      <c r="I738" s="614" t="s">
        <v>1444</v>
      </c>
      <c r="J738" s="361" t="s">
        <v>1345</v>
      </c>
    </row>
    <row r="739" spans="2:10" ht="135">
      <c r="B739" s="613">
        <v>150</v>
      </c>
      <c r="C739" s="613" t="s">
        <v>1447</v>
      </c>
      <c r="D739" s="361">
        <v>2009</v>
      </c>
      <c r="E739" s="613" t="s">
        <v>1448</v>
      </c>
      <c r="F739" s="613" t="s">
        <v>1330</v>
      </c>
      <c r="G739" s="613" t="s">
        <v>1443</v>
      </c>
      <c r="H739" s="361">
        <v>157</v>
      </c>
      <c r="I739" s="614" t="s">
        <v>1444</v>
      </c>
      <c r="J739" s="361" t="s">
        <v>1345</v>
      </c>
    </row>
    <row r="740" spans="2:10" ht="105">
      <c r="B740" s="613">
        <v>151</v>
      </c>
      <c r="C740" s="613" t="s">
        <v>1449</v>
      </c>
      <c r="D740" s="361">
        <v>2009</v>
      </c>
      <c r="E740" s="613" t="s">
        <v>1450</v>
      </c>
      <c r="F740" s="613" t="s">
        <v>1330</v>
      </c>
      <c r="G740" s="613" t="s">
        <v>1443</v>
      </c>
      <c r="H740" s="361"/>
      <c r="I740" s="614" t="s">
        <v>1444</v>
      </c>
      <c r="J740" s="361" t="s">
        <v>1345</v>
      </c>
    </row>
    <row r="741" spans="2:10" ht="75">
      <c r="B741" s="613">
        <v>152</v>
      </c>
      <c r="C741" s="613" t="s">
        <v>1451</v>
      </c>
      <c r="D741" s="361">
        <v>2009</v>
      </c>
      <c r="E741" s="613" t="s">
        <v>1452</v>
      </c>
      <c r="F741" s="613" t="s">
        <v>1330</v>
      </c>
      <c r="G741" s="613" t="s">
        <v>1443</v>
      </c>
      <c r="H741" s="361">
        <v>63</v>
      </c>
      <c r="I741" s="614" t="s">
        <v>1444</v>
      </c>
      <c r="J741" s="361" t="s">
        <v>1345</v>
      </c>
    </row>
    <row r="742" spans="2:10" ht="60">
      <c r="B742" s="613">
        <v>153</v>
      </c>
      <c r="C742" s="613" t="s">
        <v>1407</v>
      </c>
      <c r="D742" s="361">
        <v>2009</v>
      </c>
      <c r="E742" s="613" t="s">
        <v>1453</v>
      </c>
      <c r="F742" s="613" t="s">
        <v>1330</v>
      </c>
      <c r="G742" s="613" t="s">
        <v>1443</v>
      </c>
      <c r="H742" s="361">
        <v>59</v>
      </c>
      <c r="I742" s="614" t="s">
        <v>1444</v>
      </c>
      <c r="J742" s="361" t="s">
        <v>1345</v>
      </c>
    </row>
    <row r="743" spans="2:10" ht="75">
      <c r="B743" s="613">
        <v>154</v>
      </c>
      <c r="C743" s="613" t="s">
        <v>1447</v>
      </c>
      <c r="D743" s="361">
        <v>2009</v>
      </c>
      <c r="E743" s="613" t="s">
        <v>1454</v>
      </c>
      <c r="F743" s="613" t="s">
        <v>1330</v>
      </c>
      <c r="G743" s="613" t="s">
        <v>1443</v>
      </c>
      <c r="H743" s="361">
        <v>53</v>
      </c>
      <c r="I743" s="614" t="s">
        <v>1444</v>
      </c>
      <c r="J743" s="361" t="s">
        <v>1345</v>
      </c>
    </row>
    <row r="744" spans="2:10" ht="105">
      <c r="B744" s="613">
        <v>155</v>
      </c>
      <c r="C744" s="613" t="s">
        <v>1447</v>
      </c>
      <c r="D744" s="361">
        <v>2009</v>
      </c>
      <c r="E744" s="613" t="s">
        <v>1455</v>
      </c>
      <c r="F744" s="613" t="s">
        <v>1330</v>
      </c>
      <c r="G744" s="613" t="s">
        <v>1456</v>
      </c>
      <c r="H744" s="361" t="s">
        <v>1457</v>
      </c>
      <c r="I744" s="614" t="s">
        <v>1458</v>
      </c>
      <c r="J744" s="361" t="s">
        <v>1334</v>
      </c>
    </row>
    <row r="745" spans="2:10" ht="105">
      <c r="B745" s="613">
        <v>156</v>
      </c>
      <c r="C745" s="613" t="s">
        <v>1447</v>
      </c>
      <c r="D745" s="361">
        <v>2009</v>
      </c>
      <c r="E745" s="613" t="s">
        <v>1459</v>
      </c>
      <c r="F745" s="613" t="s">
        <v>1330</v>
      </c>
      <c r="G745" s="613" t="s">
        <v>1336</v>
      </c>
      <c r="H745" s="361">
        <v>0</v>
      </c>
      <c r="I745" s="614" t="s">
        <v>1460</v>
      </c>
      <c r="J745" s="361" t="s">
        <v>1332</v>
      </c>
    </row>
    <row r="746" spans="2:10" ht="75">
      <c r="B746" s="613">
        <v>157</v>
      </c>
      <c r="C746" s="613" t="s">
        <v>1447</v>
      </c>
      <c r="D746" s="361">
        <v>2009</v>
      </c>
      <c r="E746" s="613" t="s">
        <v>1461</v>
      </c>
      <c r="F746" s="613" t="s">
        <v>1330</v>
      </c>
      <c r="G746" s="613" t="s">
        <v>1409</v>
      </c>
      <c r="H746" s="361" t="s">
        <v>1462</v>
      </c>
      <c r="I746" s="614" t="s">
        <v>1463</v>
      </c>
      <c r="J746" s="361"/>
    </row>
    <row r="747" spans="2:10" ht="90">
      <c r="B747" s="613">
        <v>158</v>
      </c>
      <c r="C747" s="613" t="s">
        <v>1447</v>
      </c>
      <c r="D747" s="361">
        <v>2009</v>
      </c>
      <c r="E747" s="613" t="s">
        <v>1464</v>
      </c>
      <c r="F747" s="613" t="s">
        <v>1330</v>
      </c>
      <c r="G747" s="613" t="s">
        <v>1409</v>
      </c>
      <c r="H747" s="361" t="s">
        <v>1465</v>
      </c>
      <c r="I747" s="614" t="s">
        <v>1463</v>
      </c>
      <c r="J747" s="361"/>
    </row>
    <row r="748" spans="2:10" ht="90">
      <c r="B748" s="613">
        <v>159</v>
      </c>
      <c r="C748" s="613" t="s">
        <v>1342</v>
      </c>
      <c r="D748" s="361">
        <v>2009</v>
      </c>
      <c r="E748" s="613" t="s">
        <v>1466</v>
      </c>
      <c r="F748" s="613" t="s">
        <v>1330</v>
      </c>
      <c r="G748" s="613" t="s">
        <v>1467</v>
      </c>
      <c r="H748" s="361" t="s">
        <v>1468</v>
      </c>
      <c r="I748" s="614" t="s">
        <v>1469</v>
      </c>
      <c r="J748" s="361" t="s">
        <v>1470</v>
      </c>
    </row>
    <row r="749" spans="2:10" ht="75">
      <c r="B749" s="613">
        <v>160</v>
      </c>
      <c r="C749" s="613" t="s">
        <v>1333</v>
      </c>
      <c r="D749" s="361">
        <v>2009</v>
      </c>
      <c r="E749" s="613" t="s">
        <v>1471</v>
      </c>
      <c r="F749" s="613" t="s">
        <v>1330</v>
      </c>
      <c r="G749" s="613" t="s">
        <v>1467</v>
      </c>
      <c r="H749" s="361" t="s">
        <v>1472</v>
      </c>
      <c r="I749" s="614" t="s">
        <v>1469</v>
      </c>
      <c r="J749" s="361" t="s">
        <v>1470</v>
      </c>
    </row>
    <row r="750" spans="2:10" ht="90">
      <c r="B750" s="613">
        <v>161</v>
      </c>
      <c r="C750" s="613" t="s">
        <v>1333</v>
      </c>
      <c r="D750" s="361">
        <v>2009</v>
      </c>
      <c r="E750" s="613" t="s">
        <v>1473</v>
      </c>
      <c r="F750" s="613" t="s">
        <v>1330</v>
      </c>
      <c r="G750" s="613" t="s">
        <v>1467</v>
      </c>
      <c r="H750" s="361" t="s">
        <v>1474</v>
      </c>
      <c r="I750" s="614" t="s">
        <v>1469</v>
      </c>
      <c r="J750" s="361" t="s">
        <v>1470</v>
      </c>
    </row>
    <row r="751" spans="2:10" ht="90">
      <c r="B751" s="613">
        <v>162</v>
      </c>
      <c r="C751" s="613" t="s">
        <v>1333</v>
      </c>
      <c r="D751" s="361">
        <v>2009</v>
      </c>
      <c r="E751" s="613" t="s">
        <v>1475</v>
      </c>
      <c r="F751" s="613" t="s">
        <v>1330</v>
      </c>
      <c r="G751" s="613" t="s">
        <v>1467</v>
      </c>
      <c r="H751" s="361" t="s">
        <v>1476</v>
      </c>
      <c r="I751" s="614" t="s">
        <v>1469</v>
      </c>
      <c r="J751" s="361" t="s">
        <v>1470</v>
      </c>
    </row>
    <row r="752" spans="2:10" ht="75">
      <c r="B752" s="613">
        <v>163</v>
      </c>
      <c r="C752" s="613" t="s">
        <v>1333</v>
      </c>
      <c r="D752" s="361">
        <v>2009</v>
      </c>
      <c r="E752" s="613" t="s">
        <v>1477</v>
      </c>
      <c r="F752" s="613" t="s">
        <v>1330</v>
      </c>
      <c r="G752" s="613" t="s">
        <v>1467</v>
      </c>
      <c r="H752" s="361" t="s">
        <v>1478</v>
      </c>
      <c r="I752" s="614" t="s">
        <v>1469</v>
      </c>
      <c r="J752" s="361" t="s">
        <v>1470</v>
      </c>
    </row>
    <row r="753" spans="2:10" ht="150">
      <c r="B753" s="613">
        <v>164</v>
      </c>
      <c r="C753" s="613" t="s">
        <v>1479</v>
      </c>
      <c r="D753" s="361">
        <v>2009</v>
      </c>
      <c r="E753" s="613" t="s">
        <v>1480</v>
      </c>
      <c r="F753" s="613" t="s">
        <v>1330</v>
      </c>
      <c r="G753" s="613" t="s">
        <v>1409</v>
      </c>
      <c r="H753" s="361" t="s">
        <v>1481</v>
      </c>
      <c r="I753" s="614" t="s">
        <v>1411</v>
      </c>
      <c r="J753" s="361" t="s">
        <v>1409</v>
      </c>
    </row>
    <row r="754" spans="2:10" ht="150">
      <c r="B754" s="613">
        <v>165</v>
      </c>
      <c r="C754" s="613" t="s">
        <v>1482</v>
      </c>
      <c r="D754" s="361">
        <v>2009</v>
      </c>
      <c r="E754" s="613" t="s">
        <v>1483</v>
      </c>
      <c r="F754" s="613" t="s">
        <v>1330</v>
      </c>
      <c r="G754" s="613" t="s">
        <v>1409</v>
      </c>
      <c r="H754" s="361" t="s">
        <v>1484</v>
      </c>
      <c r="I754" s="614" t="s">
        <v>1411</v>
      </c>
      <c r="J754" s="361" t="s">
        <v>1409</v>
      </c>
    </row>
    <row r="755" spans="2:10" ht="150">
      <c r="B755" s="613">
        <v>166</v>
      </c>
      <c r="C755" s="613" t="s">
        <v>1333</v>
      </c>
      <c r="D755" s="361">
        <v>2009</v>
      </c>
      <c r="E755" s="613" t="s">
        <v>1485</v>
      </c>
      <c r="F755" s="613" t="s">
        <v>1330</v>
      </c>
      <c r="G755" s="613" t="s">
        <v>1409</v>
      </c>
      <c r="H755" s="361" t="s">
        <v>1486</v>
      </c>
      <c r="I755" s="614" t="s">
        <v>1411</v>
      </c>
      <c r="J755" s="361" t="s">
        <v>1409</v>
      </c>
    </row>
    <row r="756" spans="2:10" ht="90">
      <c r="B756" s="613">
        <v>167</v>
      </c>
      <c r="C756" s="613" t="s">
        <v>1333</v>
      </c>
      <c r="D756" s="361">
        <v>2009</v>
      </c>
      <c r="E756" s="613" t="s">
        <v>1487</v>
      </c>
      <c r="F756" s="613" t="s">
        <v>1330</v>
      </c>
      <c r="G756" s="613" t="s">
        <v>1409</v>
      </c>
      <c r="H756" s="361" t="s">
        <v>1488</v>
      </c>
      <c r="I756" s="614" t="s">
        <v>1489</v>
      </c>
      <c r="J756" s="361" t="s">
        <v>1409</v>
      </c>
    </row>
    <row r="757" spans="2:10" ht="60">
      <c r="B757" s="613">
        <v>168</v>
      </c>
      <c r="C757" s="613" t="s">
        <v>1333</v>
      </c>
      <c r="D757" s="361">
        <v>2009</v>
      </c>
      <c r="E757" s="613" t="s">
        <v>1490</v>
      </c>
      <c r="F757" s="613" t="s">
        <v>1330</v>
      </c>
      <c r="G757" s="613" t="s">
        <v>1409</v>
      </c>
      <c r="H757" s="361">
        <v>307</v>
      </c>
      <c r="I757" s="614" t="s">
        <v>1491</v>
      </c>
      <c r="J757" s="361" t="s">
        <v>1492</v>
      </c>
    </row>
    <row r="758" spans="2:10" ht="105">
      <c r="B758" s="613">
        <v>169</v>
      </c>
      <c r="C758" s="613" t="s">
        <v>1333</v>
      </c>
      <c r="D758" s="361">
        <v>2009</v>
      </c>
      <c r="E758" s="613" t="s">
        <v>1493</v>
      </c>
      <c r="F758" s="613" t="s">
        <v>1330</v>
      </c>
      <c r="G758" s="613" t="s">
        <v>1409</v>
      </c>
      <c r="H758" s="361" t="s">
        <v>1336</v>
      </c>
      <c r="I758" s="614" t="s">
        <v>1494</v>
      </c>
      <c r="J758" s="361" t="s">
        <v>1495</v>
      </c>
    </row>
    <row r="759" spans="2:10" ht="135">
      <c r="B759" s="613">
        <v>170</v>
      </c>
      <c r="C759" s="613" t="s">
        <v>1333</v>
      </c>
      <c r="D759" s="361">
        <v>2009</v>
      </c>
      <c r="E759" s="613" t="s">
        <v>1496</v>
      </c>
      <c r="F759" s="613" t="s">
        <v>1330</v>
      </c>
      <c r="G759" s="613" t="s">
        <v>1409</v>
      </c>
      <c r="H759" s="361" t="s">
        <v>1336</v>
      </c>
      <c r="I759" s="614" t="s">
        <v>1494</v>
      </c>
      <c r="J759" s="361" t="s">
        <v>1495</v>
      </c>
    </row>
    <row r="760" spans="2:10" ht="105">
      <c r="B760" s="613">
        <v>171</v>
      </c>
      <c r="C760" s="613" t="s">
        <v>1329</v>
      </c>
      <c r="D760" s="361">
        <v>2009</v>
      </c>
      <c r="E760" s="613" t="s">
        <v>1497</v>
      </c>
      <c r="F760" s="613" t="s">
        <v>1330</v>
      </c>
      <c r="G760" s="613" t="s">
        <v>1304</v>
      </c>
      <c r="H760" s="361">
        <v>36</v>
      </c>
      <c r="I760" s="614" t="s">
        <v>1498</v>
      </c>
      <c r="J760" s="361" t="s">
        <v>1304</v>
      </c>
    </row>
    <row r="761" spans="2:10" ht="75">
      <c r="B761" s="613">
        <v>172</v>
      </c>
      <c r="C761" s="613" t="s">
        <v>1329</v>
      </c>
      <c r="D761" s="361">
        <v>2009</v>
      </c>
      <c r="E761" s="613" t="s">
        <v>1499</v>
      </c>
      <c r="F761" s="613" t="s">
        <v>1330</v>
      </c>
      <c r="G761" s="613" t="s">
        <v>1500</v>
      </c>
      <c r="H761" s="361">
        <v>27</v>
      </c>
      <c r="I761" s="614" t="s">
        <v>1501</v>
      </c>
      <c r="J761" s="361" t="s">
        <v>1502</v>
      </c>
    </row>
    <row r="762" spans="2:10" ht="90">
      <c r="B762" s="613">
        <v>173</v>
      </c>
      <c r="C762" s="613" t="s">
        <v>1329</v>
      </c>
      <c r="D762" s="361">
        <v>2009</v>
      </c>
      <c r="E762" s="613" t="s">
        <v>1503</v>
      </c>
      <c r="F762" s="613" t="s">
        <v>1330</v>
      </c>
      <c r="G762" s="613" t="s">
        <v>1500</v>
      </c>
      <c r="H762" s="361">
        <v>27</v>
      </c>
      <c r="I762" s="614" t="s">
        <v>1501</v>
      </c>
      <c r="J762" s="361" t="s">
        <v>1502</v>
      </c>
    </row>
    <row r="763" spans="2:10" ht="90">
      <c r="B763" s="613">
        <v>174</v>
      </c>
      <c r="C763" s="613" t="s">
        <v>1329</v>
      </c>
      <c r="D763" s="361">
        <v>2009</v>
      </c>
      <c r="E763" s="613" t="s">
        <v>1504</v>
      </c>
      <c r="F763" s="613" t="s">
        <v>1330</v>
      </c>
      <c r="G763" s="613" t="s">
        <v>1304</v>
      </c>
      <c r="H763" s="361">
        <v>150</v>
      </c>
      <c r="I763" s="614" t="s">
        <v>1505</v>
      </c>
      <c r="J763" s="361" t="s">
        <v>1418</v>
      </c>
    </row>
    <row r="764" spans="2:10" ht="105">
      <c r="B764" s="613">
        <v>175</v>
      </c>
      <c r="C764" s="613" t="s">
        <v>1329</v>
      </c>
      <c r="D764" s="361">
        <v>2009</v>
      </c>
      <c r="E764" s="613" t="s">
        <v>1506</v>
      </c>
      <c r="F764" s="613" t="s">
        <v>1330</v>
      </c>
      <c r="G764" s="613" t="s">
        <v>1507</v>
      </c>
      <c r="H764" s="361">
        <v>27</v>
      </c>
      <c r="I764" s="614" t="s">
        <v>1508</v>
      </c>
      <c r="J764" s="361" t="s">
        <v>1509</v>
      </c>
    </row>
    <row r="765" spans="2:10" ht="105">
      <c r="B765" s="613">
        <v>176</v>
      </c>
      <c r="C765" s="613" t="s">
        <v>1329</v>
      </c>
      <c r="D765" s="361">
        <v>2009</v>
      </c>
      <c r="E765" s="613" t="s">
        <v>1510</v>
      </c>
      <c r="F765" s="613" t="s">
        <v>1330</v>
      </c>
      <c r="G765" s="613" t="s">
        <v>1507</v>
      </c>
      <c r="H765" s="361">
        <v>27</v>
      </c>
      <c r="I765" s="614" t="s">
        <v>1508</v>
      </c>
      <c r="J765" s="361" t="s">
        <v>1509</v>
      </c>
    </row>
    <row r="766" spans="2:10" ht="150">
      <c r="B766" s="613">
        <v>177</v>
      </c>
      <c r="C766" s="613" t="s">
        <v>1342</v>
      </c>
      <c r="D766" s="361">
        <v>2009</v>
      </c>
      <c r="E766" s="613" t="s">
        <v>1511</v>
      </c>
      <c r="F766" s="613" t="s">
        <v>1330</v>
      </c>
      <c r="G766" s="613" t="s">
        <v>1304</v>
      </c>
      <c r="H766" s="361">
        <v>27</v>
      </c>
      <c r="I766" s="614" t="s">
        <v>1512</v>
      </c>
      <c r="J766" s="361" t="s">
        <v>1513</v>
      </c>
    </row>
    <row r="767" spans="2:10" ht="90">
      <c r="B767" s="613">
        <v>178</v>
      </c>
      <c r="C767" s="613" t="s">
        <v>1342</v>
      </c>
      <c r="D767" s="361">
        <v>2009</v>
      </c>
      <c r="E767" s="613" t="s">
        <v>1514</v>
      </c>
      <c r="F767" s="613" t="s">
        <v>1330</v>
      </c>
      <c r="G767" s="613" t="s">
        <v>1304</v>
      </c>
      <c r="H767" s="361">
        <v>27</v>
      </c>
      <c r="I767" s="614" t="s">
        <v>1512</v>
      </c>
      <c r="J767" s="361" t="s">
        <v>1513</v>
      </c>
    </row>
    <row r="768" spans="2:10" ht="90">
      <c r="B768" s="613">
        <v>179</v>
      </c>
      <c r="C768" s="613" t="s">
        <v>1342</v>
      </c>
      <c r="D768" s="361">
        <v>2009</v>
      </c>
      <c r="E768" s="613" t="s">
        <v>1515</v>
      </c>
      <c r="F768" s="613" t="s">
        <v>1330</v>
      </c>
      <c r="G768" s="613" t="s">
        <v>1304</v>
      </c>
      <c r="H768" s="361">
        <v>52</v>
      </c>
      <c r="I768" s="614" t="s">
        <v>1512</v>
      </c>
      <c r="J768" s="361" t="s">
        <v>1513</v>
      </c>
    </row>
    <row r="769" spans="2:10" ht="90">
      <c r="B769" s="613">
        <v>180</v>
      </c>
      <c r="C769" s="613" t="s">
        <v>1342</v>
      </c>
      <c r="D769" s="361">
        <v>2009</v>
      </c>
      <c r="E769" s="613" t="s">
        <v>1516</v>
      </c>
      <c r="F769" s="613" t="s">
        <v>1330</v>
      </c>
      <c r="G769" s="613" t="s">
        <v>1304</v>
      </c>
      <c r="H769" s="361">
        <v>57</v>
      </c>
      <c r="I769" s="614" t="s">
        <v>1512</v>
      </c>
      <c r="J769" s="361" t="s">
        <v>1513</v>
      </c>
    </row>
    <row r="770" spans="2:10" ht="75">
      <c r="B770" s="613">
        <v>181</v>
      </c>
      <c r="C770" s="613" t="s">
        <v>1342</v>
      </c>
      <c r="D770" s="361">
        <v>2009</v>
      </c>
      <c r="E770" s="613" t="s">
        <v>1517</v>
      </c>
      <c r="F770" s="613" t="s">
        <v>1330</v>
      </c>
      <c r="G770" s="613" t="s">
        <v>1304</v>
      </c>
      <c r="H770" s="361">
        <v>59</v>
      </c>
      <c r="I770" s="614" t="s">
        <v>1512</v>
      </c>
      <c r="J770" s="361" t="s">
        <v>1513</v>
      </c>
    </row>
    <row r="771" spans="2:10" ht="75">
      <c r="B771" s="613">
        <v>182</v>
      </c>
      <c r="C771" s="613" t="s">
        <v>1342</v>
      </c>
      <c r="D771" s="361">
        <v>2009</v>
      </c>
      <c r="E771" s="613" t="s">
        <v>1518</v>
      </c>
      <c r="F771" s="613" t="s">
        <v>1330</v>
      </c>
      <c r="G771" s="613" t="s">
        <v>1304</v>
      </c>
      <c r="H771" s="361">
        <v>60</v>
      </c>
      <c r="I771" s="614" t="s">
        <v>1512</v>
      </c>
      <c r="J771" s="361" t="s">
        <v>1513</v>
      </c>
    </row>
    <row r="772" spans="2:10" ht="75">
      <c r="B772" s="613">
        <v>183</v>
      </c>
      <c r="C772" s="613" t="s">
        <v>1342</v>
      </c>
      <c r="D772" s="361">
        <v>2009</v>
      </c>
      <c r="E772" s="613" t="s">
        <v>1519</v>
      </c>
      <c r="F772" s="613" t="s">
        <v>1330</v>
      </c>
      <c r="G772" s="613" t="s">
        <v>1304</v>
      </c>
      <c r="H772" s="361">
        <v>61</v>
      </c>
      <c r="I772" s="614" t="s">
        <v>1512</v>
      </c>
      <c r="J772" s="361" t="s">
        <v>1513</v>
      </c>
    </row>
    <row r="773" spans="2:10" ht="105">
      <c r="B773" s="613">
        <v>184</v>
      </c>
      <c r="C773" s="613" t="s">
        <v>1342</v>
      </c>
      <c r="D773" s="361">
        <v>2009</v>
      </c>
      <c r="E773" s="613" t="s">
        <v>1520</v>
      </c>
      <c r="F773" s="613" t="s">
        <v>1330</v>
      </c>
      <c r="G773" s="613" t="s">
        <v>1500</v>
      </c>
      <c r="H773" s="361">
        <v>27</v>
      </c>
      <c r="I773" s="614" t="s">
        <v>1521</v>
      </c>
      <c r="J773" s="361" t="s">
        <v>1522</v>
      </c>
    </row>
    <row r="774" spans="2:10" s="672" customFormat="1" ht="90">
      <c r="B774" s="613">
        <v>185</v>
      </c>
      <c r="C774" s="613" t="s">
        <v>1523</v>
      </c>
      <c r="D774" s="361">
        <v>2009</v>
      </c>
      <c r="E774" s="613" t="s">
        <v>1524</v>
      </c>
      <c r="F774" s="613" t="s">
        <v>1330</v>
      </c>
      <c r="G774" s="613" t="s">
        <v>1500</v>
      </c>
      <c r="H774" s="361">
        <v>27</v>
      </c>
      <c r="I774" s="614" t="s">
        <v>1521</v>
      </c>
      <c r="J774" s="361" t="s">
        <v>1522</v>
      </c>
    </row>
    <row r="775" spans="2:10" s="672" customFormat="1" ht="75">
      <c r="B775" s="613">
        <v>186</v>
      </c>
      <c r="C775" s="613" t="s">
        <v>1523</v>
      </c>
      <c r="D775" s="361">
        <v>2009</v>
      </c>
      <c r="E775" s="613" t="s">
        <v>1525</v>
      </c>
      <c r="F775" s="613" t="s">
        <v>1330</v>
      </c>
      <c r="G775" s="613" t="s">
        <v>1500</v>
      </c>
      <c r="H775" s="361">
        <v>27</v>
      </c>
      <c r="I775" s="614" t="s">
        <v>1521</v>
      </c>
      <c r="J775" s="361" t="s">
        <v>1522</v>
      </c>
    </row>
    <row r="776" spans="2:10" ht="120">
      <c r="B776" s="613">
        <v>187</v>
      </c>
      <c r="C776" s="613" t="s">
        <v>1333</v>
      </c>
      <c r="D776" s="361">
        <v>2009</v>
      </c>
      <c r="E776" s="613" t="s">
        <v>1526</v>
      </c>
      <c r="F776" s="613" t="s">
        <v>1330</v>
      </c>
      <c r="G776" s="613" t="s">
        <v>1500</v>
      </c>
      <c r="H776" s="361">
        <v>27</v>
      </c>
      <c r="I776" s="614" t="s">
        <v>1521</v>
      </c>
      <c r="J776" s="361" t="s">
        <v>1522</v>
      </c>
    </row>
    <row r="777" spans="2:10" s="672" customFormat="1" ht="75">
      <c r="B777" s="613">
        <v>188</v>
      </c>
      <c r="C777" s="613" t="s">
        <v>1527</v>
      </c>
      <c r="D777" s="361">
        <v>2009</v>
      </c>
      <c r="E777" s="613" t="s">
        <v>1528</v>
      </c>
      <c r="F777" s="613" t="s">
        <v>1330</v>
      </c>
      <c r="G777" s="613" t="s">
        <v>1500</v>
      </c>
      <c r="H777" s="361">
        <v>27</v>
      </c>
      <c r="I777" s="614" t="s">
        <v>1521</v>
      </c>
      <c r="J777" s="361" t="s">
        <v>1522</v>
      </c>
    </row>
    <row r="778" spans="2:10" ht="75">
      <c r="B778" s="613">
        <v>189</v>
      </c>
      <c r="C778" s="613" t="s">
        <v>1529</v>
      </c>
      <c r="D778" s="361">
        <v>2009</v>
      </c>
      <c r="E778" s="613" t="s">
        <v>1530</v>
      </c>
      <c r="F778" s="613" t="s">
        <v>1330</v>
      </c>
      <c r="G778" s="613" t="s">
        <v>1500</v>
      </c>
      <c r="H778" s="361">
        <v>27</v>
      </c>
      <c r="I778" s="614" t="s">
        <v>1521</v>
      </c>
      <c r="J778" s="361" t="s">
        <v>1522</v>
      </c>
    </row>
    <row r="779" spans="2:10" s="672" customFormat="1" ht="105">
      <c r="B779" s="613">
        <v>190</v>
      </c>
      <c r="C779" s="613" t="s">
        <v>1333</v>
      </c>
      <c r="D779" s="361">
        <v>2009</v>
      </c>
      <c r="E779" s="613" t="s">
        <v>1531</v>
      </c>
      <c r="F779" s="613" t="s">
        <v>1330</v>
      </c>
      <c r="G779" s="613" t="s">
        <v>1500</v>
      </c>
      <c r="H779" s="361">
        <v>27</v>
      </c>
      <c r="I779" s="614" t="s">
        <v>1521</v>
      </c>
      <c r="J779" s="361" t="s">
        <v>1522</v>
      </c>
    </row>
    <row r="780" spans="2:10" s="672" customFormat="1" ht="75">
      <c r="B780" s="613">
        <v>191</v>
      </c>
      <c r="C780" s="613" t="s">
        <v>1333</v>
      </c>
      <c r="D780" s="361">
        <v>2009</v>
      </c>
      <c r="E780" s="613" t="s">
        <v>1532</v>
      </c>
      <c r="F780" s="613" t="s">
        <v>1330</v>
      </c>
      <c r="G780" s="613" t="s">
        <v>1304</v>
      </c>
      <c r="H780" s="361">
        <v>53</v>
      </c>
      <c r="I780" s="614" t="s">
        <v>1533</v>
      </c>
      <c r="J780" s="361" t="s">
        <v>1304</v>
      </c>
    </row>
    <row r="781" spans="2:10" s="672" customFormat="1" ht="180">
      <c r="B781" s="613">
        <v>192</v>
      </c>
      <c r="C781" s="613" t="s">
        <v>1333</v>
      </c>
      <c r="D781" s="361">
        <v>2009</v>
      </c>
      <c r="E781" s="613" t="s">
        <v>1534</v>
      </c>
      <c r="F781" s="613" t="s">
        <v>1330</v>
      </c>
      <c r="G781" s="613" t="s">
        <v>1304</v>
      </c>
      <c r="H781" s="361">
        <v>53</v>
      </c>
      <c r="I781" s="614" t="s">
        <v>1533</v>
      </c>
      <c r="J781" s="361" t="s">
        <v>1304</v>
      </c>
    </row>
    <row r="782" spans="2:10" ht="165">
      <c r="B782" s="613">
        <v>193</v>
      </c>
      <c r="C782" s="613" t="s">
        <v>1333</v>
      </c>
      <c r="D782" s="361">
        <v>2009</v>
      </c>
      <c r="E782" s="613" t="s">
        <v>1535</v>
      </c>
      <c r="F782" s="613" t="s">
        <v>1330</v>
      </c>
      <c r="G782" s="613" t="s">
        <v>1304</v>
      </c>
      <c r="H782" s="361">
        <v>53</v>
      </c>
      <c r="I782" s="614" t="s">
        <v>1533</v>
      </c>
      <c r="J782" s="361" t="s">
        <v>1304</v>
      </c>
    </row>
    <row r="783" spans="2:10" s="672" customFormat="1" ht="45">
      <c r="B783" s="613">
        <v>194</v>
      </c>
      <c r="C783" s="613" t="s">
        <v>1333</v>
      </c>
      <c r="D783" s="361">
        <v>2009</v>
      </c>
      <c r="E783" s="613" t="s">
        <v>1536</v>
      </c>
      <c r="F783" s="613" t="s">
        <v>1330</v>
      </c>
      <c r="G783" s="613" t="s">
        <v>1304</v>
      </c>
      <c r="H783" s="361">
        <v>53</v>
      </c>
      <c r="I783" s="614" t="s">
        <v>1533</v>
      </c>
      <c r="J783" s="361" t="s">
        <v>1304</v>
      </c>
    </row>
    <row r="784" spans="2:10" s="672" customFormat="1" ht="60">
      <c r="B784" s="613">
        <v>195</v>
      </c>
      <c r="C784" s="613" t="s">
        <v>1529</v>
      </c>
      <c r="D784" s="361">
        <v>2009</v>
      </c>
      <c r="E784" s="613" t="s">
        <v>1537</v>
      </c>
      <c r="F784" s="613" t="s">
        <v>1330</v>
      </c>
      <c r="G784" s="613" t="s">
        <v>1304</v>
      </c>
      <c r="H784" s="361">
        <v>53</v>
      </c>
      <c r="I784" s="614" t="s">
        <v>1533</v>
      </c>
      <c r="J784" s="361" t="s">
        <v>1304</v>
      </c>
    </row>
    <row r="785" spans="2:10" s="672" customFormat="1" ht="105">
      <c r="B785" s="613">
        <v>196</v>
      </c>
      <c r="C785" s="613" t="s">
        <v>1333</v>
      </c>
      <c r="D785" s="361">
        <v>2009</v>
      </c>
      <c r="E785" s="613" t="s">
        <v>1538</v>
      </c>
      <c r="F785" s="613" t="s">
        <v>1330</v>
      </c>
      <c r="G785" s="613" t="s">
        <v>1304</v>
      </c>
      <c r="H785" s="361">
        <v>53</v>
      </c>
      <c r="I785" s="614" t="s">
        <v>1533</v>
      </c>
      <c r="J785" s="361" t="s">
        <v>1304</v>
      </c>
    </row>
    <row r="786" spans="2:10" s="672" customFormat="1" ht="120">
      <c r="B786" s="613">
        <v>197</v>
      </c>
      <c r="C786" s="613" t="s">
        <v>1333</v>
      </c>
      <c r="D786" s="361">
        <v>2009</v>
      </c>
      <c r="E786" s="613" t="s">
        <v>1539</v>
      </c>
      <c r="F786" s="613" t="s">
        <v>1330</v>
      </c>
      <c r="G786" s="613" t="s">
        <v>1304</v>
      </c>
      <c r="H786" s="361">
        <v>53</v>
      </c>
      <c r="I786" s="614" t="s">
        <v>1533</v>
      </c>
      <c r="J786" s="361" t="s">
        <v>1304</v>
      </c>
    </row>
    <row r="787" spans="2:10" s="672" customFormat="1" ht="90">
      <c r="B787" s="613">
        <v>198</v>
      </c>
      <c r="C787" s="613" t="s">
        <v>1333</v>
      </c>
      <c r="D787" s="361">
        <v>2009</v>
      </c>
      <c r="E787" s="613" t="s">
        <v>1540</v>
      </c>
      <c r="F787" s="613" t="s">
        <v>1330</v>
      </c>
      <c r="G787" s="613" t="s">
        <v>1304</v>
      </c>
      <c r="H787" s="361">
        <v>53</v>
      </c>
      <c r="I787" s="614" t="s">
        <v>1533</v>
      </c>
      <c r="J787" s="361" t="s">
        <v>1304</v>
      </c>
    </row>
    <row r="788" spans="2:10" s="672" customFormat="1" ht="105">
      <c r="B788" s="613">
        <v>199</v>
      </c>
      <c r="C788" s="613" t="s">
        <v>1333</v>
      </c>
      <c r="D788" s="361">
        <v>2009</v>
      </c>
      <c r="E788" s="613" t="s">
        <v>1541</v>
      </c>
      <c r="F788" s="613" t="s">
        <v>1330</v>
      </c>
      <c r="G788" s="613" t="s">
        <v>1542</v>
      </c>
      <c r="H788" s="361">
        <v>53</v>
      </c>
      <c r="I788" s="614" t="s">
        <v>1543</v>
      </c>
      <c r="J788" s="361" t="s">
        <v>1544</v>
      </c>
    </row>
    <row r="789" spans="2:10" s="672" customFormat="1" ht="105">
      <c r="B789" s="613">
        <v>200</v>
      </c>
      <c r="C789" s="613" t="s">
        <v>1333</v>
      </c>
      <c r="D789" s="361">
        <v>2009</v>
      </c>
      <c r="E789" s="613" t="s">
        <v>1545</v>
      </c>
      <c r="F789" s="613" t="s">
        <v>1330</v>
      </c>
      <c r="G789" s="613" t="s">
        <v>1542</v>
      </c>
      <c r="H789" s="361">
        <v>53</v>
      </c>
      <c r="I789" s="614" t="s">
        <v>1543</v>
      </c>
      <c r="J789" s="361" t="s">
        <v>1544</v>
      </c>
    </row>
    <row r="790" spans="2:10" ht="105">
      <c r="B790" s="613">
        <v>201</v>
      </c>
      <c r="C790" s="613" t="s">
        <v>1333</v>
      </c>
      <c r="D790" s="361">
        <v>2009</v>
      </c>
      <c r="E790" s="613" t="s">
        <v>1546</v>
      </c>
      <c r="F790" s="613" t="s">
        <v>1330</v>
      </c>
      <c r="G790" s="613" t="s">
        <v>1542</v>
      </c>
      <c r="H790" s="361">
        <v>53</v>
      </c>
      <c r="I790" s="614" t="s">
        <v>1543</v>
      </c>
      <c r="J790" s="361" t="s">
        <v>1544</v>
      </c>
    </row>
    <row r="791" spans="2:10" ht="105">
      <c r="B791" s="613">
        <v>202</v>
      </c>
      <c r="C791" s="613" t="s">
        <v>1333</v>
      </c>
      <c r="D791" s="361">
        <v>2009</v>
      </c>
      <c r="E791" s="613" t="s">
        <v>1547</v>
      </c>
      <c r="F791" s="613" t="s">
        <v>1330</v>
      </c>
      <c r="G791" s="613" t="s">
        <v>1542</v>
      </c>
      <c r="H791" s="361">
        <v>53</v>
      </c>
      <c r="I791" s="614" t="s">
        <v>1543</v>
      </c>
      <c r="J791" s="361" t="s">
        <v>1544</v>
      </c>
    </row>
    <row r="792" spans="2:10" ht="105">
      <c r="B792" s="613">
        <v>203</v>
      </c>
      <c r="C792" s="613" t="s">
        <v>1333</v>
      </c>
      <c r="D792" s="361">
        <v>2009</v>
      </c>
      <c r="E792" s="613" t="s">
        <v>1548</v>
      </c>
      <c r="F792" s="613" t="s">
        <v>1330</v>
      </c>
      <c r="G792" s="613" t="s">
        <v>1542</v>
      </c>
      <c r="H792" s="361">
        <v>53</v>
      </c>
      <c r="I792" s="614" t="s">
        <v>1543</v>
      </c>
      <c r="J792" s="361" t="s">
        <v>1544</v>
      </c>
    </row>
    <row r="793" spans="2:10" ht="105">
      <c r="B793" s="613">
        <v>204</v>
      </c>
      <c r="C793" s="613" t="s">
        <v>1333</v>
      </c>
      <c r="D793" s="361">
        <v>2009</v>
      </c>
      <c r="E793" s="613" t="s">
        <v>1549</v>
      </c>
      <c r="F793" s="613" t="s">
        <v>1330</v>
      </c>
      <c r="G793" s="613" t="s">
        <v>1542</v>
      </c>
      <c r="H793" s="361">
        <v>53</v>
      </c>
      <c r="I793" s="614" t="s">
        <v>1543</v>
      </c>
      <c r="J793" s="361" t="s">
        <v>1544</v>
      </c>
    </row>
    <row r="794" spans="2:10" ht="135">
      <c r="B794" s="613">
        <v>205</v>
      </c>
      <c r="C794" s="613" t="s">
        <v>1333</v>
      </c>
      <c r="D794" s="361">
        <v>2009</v>
      </c>
      <c r="E794" s="613" t="s">
        <v>1550</v>
      </c>
      <c r="F794" s="613" t="s">
        <v>1330</v>
      </c>
      <c r="G794" s="613" t="s">
        <v>1551</v>
      </c>
      <c r="H794" s="361" t="s">
        <v>1336</v>
      </c>
      <c r="I794" s="614" t="s">
        <v>1552</v>
      </c>
      <c r="J794" s="361" t="s">
        <v>1495</v>
      </c>
    </row>
    <row r="795" spans="2:10" ht="45">
      <c r="B795" s="613">
        <v>206</v>
      </c>
      <c r="C795" s="613" t="s">
        <v>1333</v>
      </c>
      <c r="D795" s="361">
        <v>2009</v>
      </c>
      <c r="E795" s="613" t="s">
        <v>1553</v>
      </c>
      <c r="F795" s="613" t="s">
        <v>1330</v>
      </c>
      <c r="G795" s="613" t="s">
        <v>1554</v>
      </c>
      <c r="H795" s="361">
        <v>19</v>
      </c>
      <c r="I795" s="614" t="s">
        <v>1555</v>
      </c>
      <c r="J795" s="361" t="s">
        <v>1304</v>
      </c>
    </row>
    <row r="796" spans="2:10" ht="90">
      <c r="B796" s="613">
        <v>207</v>
      </c>
      <c r="C796" s="613" t="s">
        <v>1333</v>
      </c>
      <c r="D796" s="361">
        <v>2009</v>
      </c>
      <c r="E796" s="613" t="s">
        <v>1556</v>
      </c>
      <c r="F796" s="613" t="s">
        <v>1330</v>
      </c>
      <c r="G796" s="613" t="s">
        <v>1554</v>
      </c>
      <c r="H796" s="361">
        <v>24</v>
      </c>
      <c r="I796" s="614" t="s">
        <v>1555</v>
      </c>
      <c r="J796" s="361" t="s">
        <v>1304</v>
      </c>
    </row>
    <row r="797" spans="2:10" ht="45">
      <c r="B797" s="613">
        <v>208</v>
      </c>
      <c r="C797" s="613" t="s">
        <v>1333</v>
      </c>
      <c r="D797" s="361">
        <v>2009</v>
      </c>
      <c r="E797" s="613" t="s">
        <v>1557</v>
      </c>
      <c r="F797" s="613" t="s">
        <v>1330</v>
      </c>
      <c r="G797" s="613" t="s">
        <v>1554</v>
      </c>
      <c r="H797" s="361">
        <v>24</v>
      </c>
      <c r="I797" s="614" t="s">
        <v>1555</v>
      </c>
      <c r="J797" s="361" t="s">
        <v>1304</v>
      </c>
    </row>
    <row r="798" spans="2:10" ht="75">
      <c r="B798" s="613">
        <v>209</v>
      </c>
      <c r="C798" s="613" t="s">
        <v>1333</v>
      </c>
      <c r="D798" s="361">
        <v>2009</v>
      </c>
      <c r="E798" s="613" t="s">
        <v>1558</v>
      </c>
      <c r="F798" s="613" t="s">
        <v>1330</v>
      </c>
      <c r="G798" s="613" t="s">
        <v>1554</v>
      </c>
      <c r="H798" s="361">
        <v>29</v>
      </c>
      <c r="I798" s="614" t="s">
        <v>1555</v>
      </c>
      <c r="J798" s="361" t="s">
        <v>1304</v>
      </c>
    </row>
    <row r="799" spans="2:10" ht="75">
      <c r="B799" s="613">
        <v>210</v>
      </c>
      <c r="C799" s="613" t="s">
        <v>1333</v>
      </c>
      <c r="D799" s="361">
        <v>2009</v>
      </c>
      <c r="E799" s="613" t="s">
        <v>1559</v>
      </c>
      <c r="F799" s="613" t="s">
        <v>1330</v>
      </c>
      <c r="G799" s="613" t="s">
        <v>1304</v>
      </c>
      <c r="H799" s="361">
        <v>58</v>
      </c>
      <c r="I799" s="614" t="s">
        <v>1533</v>
      </c>
      <c r="J799" s="361" t="s">
        <v>1304</v>
      </c>
    </row>
    <row r="800" spans="2:10" ht="90">
      <c r="B800" s="613">
        <v>211</v>
      </c>
      <c r="C800" s="613" t="s">
        <v>1560</v>
      </c>
      <c r="D800" s="361">
        <v>2009</v>
      </c>
      <c r="E800" s="613" t="s">
        <v>1504</v>
      </c>
      <c r="F800" s="613" t="s">
        <v>1330</v>
      </c>
      <c r="G800" s="613" t="s">
        <v>1304</v>
      </c>
      <c r="H800" s="361">
        <v>150</v>
      </c>
      <c r="I800" s="614" t="s">
        <v>1561</v>
      </c>
      <c r="J800" s="361" t="s">
        <v>1334</v>
      </c>
    </row>
    <row r="801" spans="2:10" ht="120">
      <c r="B801" s="613">
        <v>212</v>
      </c>
      <c r="C801" s="613" t="s">
        <v>1333</v>
      </c>
      <c r="D801" s="361">
        <v>2008</v>
      </c>
      <c r="E801" s="613" t="s">
        <v>1346</v>
      </c>
      <c r="F801" s="613" t="s">
        <v>1330</v>
      </c>
      <c r="G801" s="613" t="s">
        <v>1304</v>
      </c>
      <c r="H801" s="361" t="s">
        <v>1347</v>
      </c>
      <c r="I801" s="614" t="s">
        <v>1348</v>
      </c>
      <c r="J801" s="361" t="s">
        <v>1337</v>
      </c>
    </row>
    <row r="802" spans="2:10" ht="90">
      <c r="B802" s="613">
        <v>213</v>
      </c>
      <c r="C802" s="613" t="s">
        <v>1333</v>
      </c>
      <c r="D802" s="361">
        <v>2008</v>
      </c>
      <c r="E802" s="613" t="s">
        <v>1349</v>
      </c>
      <c r="F802" s="613" t="s">
        <v>1330</v>
      </c>
      <c r="G802" s="613" t="s">
        <v>1343</v>
      </c>
      <c r="H802" s="361" t="s">
        <v>1350</v>
      </c>
      <c r="I802" s="614" t="s">
        <v>1351</v>
      </c>
      <c r="J802" s="361" t="s">
        <v>1344</v>
      </c>
    </row>
    <row r="803" spans="2:10" ht="105">
      <c r="B803" s="613">
        <v>214</v>
      </c>
      <c r="C803" s="613" t="s">
        <v>1352</v>
      </c>
      <c r="D803" s="361">
        <v>2008</v>
      </c>
      <c r="E803" s="613" t="s">
        <v>1353</v>
      </c>
      <c r="F803" s="613" t="s">
        <v>1330</v>
      </c>
      <c r="G803" s="613" t="s">
        <v>1304</v>
      </c>
      <c r="H803" s="361">
        <v>57</v>
      </c>
      <c r="I803" s="614" t="s">
        <v>1354</v>
      </c>
      <c r="J803" s="361" t="s">
        <v>1355</v>
      </c>
    </row>
    <row r="804" spans="2:10" ht="60">
      <c r="B804" s="613">
        <v>215</v>
      </c>
      <c r="C804" s="613" t="s">
        <v>1333</v>
      </c>
      <c r="D804" s="361">
        <v>2008</v>
      </c>
      <c r="E804" s="613" t="s">
        <v>1356</v>
      </c>
      <c r="F804" s="613" t="s">
        <v>1330</v>
      </c>
      <c r="G804" s="613" t="s">
        <v>1304</v>
      </c>
      <c r="H804" s="361">
        <v>127</v>
      </c>
      <c r="I804" s="614" t="s">
        <v>1354</v>
      </c>
      <c r="J804" s="361" t="s">
        <v>1355</v>
      </c>
    </row>
    <row r="805" spans="2:10" ht="105">
      <c r="B805" s="613">
        <v>216</v>
      </c>
      <c r="C805" s="613" t="s">
        <v>1333</v>
      </c>
      <c r="D805" s="361">
        <v>2008</v>
      </c>
      <c r="E805" s="613" t="s">
        <v>1357</v>
      </c>
      <c r="F805" s="613" t="s">
        <v>1330</v>
      </c>
      <c r="G805" s="613" t="s">
        <v>1304</v>
      </c>
      <c r="H805" s="361">
        <v>137</v>
      </c>
      <c r="I805" s="614" t="s">
        <v>1354</v>
      </c>
      <c r="J805" s="361" t="s">
        <v>1355</v>
      </c>
    </row>
    <row r="806" spans="2:10" ht="90">
      <c r="B806" s="613">
        <v>217</v>
      </c>
      <c r="C806" s="613" t="s">
        <v>1358</v>
      </c>
      <c r="D806" s="361">
        <v>2008</v>
      </c>
      <c r="E806" s="613" t="s">
        <v>1359</v>
      </c>
      <c r="F806" s="613" t="s">
        <v>1330</v>
      </c>
      <c r="G806" s="613" t="s">
        <v>1109</v>
      </c>
      <c r="H806" s="361">
        <v>23</v>
      </c>
      <c r="I806" s="614" t="s">
        <v>1360</v>
      </c>
      <c r="J806" s="361" t="s">
        <v>1361</v>
      </c>
    </row>
    <row r="807" spans="2:10" ht="90">
      <c r="B807" s="613">
        <v>218</v>
      </c>
      <c r="C807" s="613" t="s">
        <v>1333</v>
      </c>
      <c r="D807" s="361">
        <v>2008</v>
      </c>
      <c r="E807" s="613" t="s">
        <v>1362</v>
      </c>
      <c r="F807" s="613" t="s">
        <v>1330</v>
      </c>
      <c r="G807" s="613" t="s">
        <v>1109</v>
      </c>
      <c r="H807" s="361">
        <v>72</v>
      </c>
      <c r="I807" s="614" t="s">
        <v>1360</v>
      </c>
      <c r="J807" s="361" t="s">
        <v>1361</v>
      </c>
    </row>
    <row r="808" spans="2:10" ht="105">
      <c r="B808" s="613">
        <v>219</v>
      </c>
      <c r="C808" s="613" t="s">
        <v>1333</v>
      </c>
      <c r="D808" s="361">
        <v>2008</v>
      </c>
      <c r="E808" s="613" t="s">
        <v>1363</v>
      </c>
      <c r="F808" s="613" t="s">
        <v>1330</v>
      </c>
      <c r="G808" s="613" t="s">
        <v>1109</v>
      </c>
      <c r="H808" s="361">
        <v>101</v>
      </c>
      <c r="I808" s="614" t="s">
        <v>1360</v>
      </c>
      <c r="J808" s="361" t="s">
        <v>1361</v>
      </c>
    </row>
    <row r="809" spans="2:10" ht="90">
      <c r="B809" s="613">
        <v>220</v>
      </c>
      <c r="C809" s="613" t="s">
        <v>1364</v>
      </c>
      <c r="D809" s="361">
        <v>2008</v>
      </c>
      <c r="E809" s="613" t="s">
        <v>1365</v>
      </c>
      <c r="F809" s="613" t="s">
        <v>1330</v>
      </c>
      <c r="G809" s="613" t="s">
        <v>1109</v>
      </c>
      <c r="H809" s="361">
        <v>160</v>
      </c>
      <c r="I809" s="614" t="s">
        <v>1360</v>
      </c>
      <c r="J809" s="361" t="s">
        <v>1361</v>
      </c>
    </row>
    <row r="810" spans="2:10" ht="90">
      <c r="B810" s="613">
        <v>221</v>
      </c>
      <c r="C810" s="613" t="s">
        <v>1366</v>
      </c>
      <c r="D810" s="361">
        <v>2008</v>
      </c>
      <c r="E810" s="613" t="s">
        <v>1367</v>
      </c>
      <c r="F810" s="613" t="s">
        <v>1330</v>
      </c>
      <c r="G810" s="613" t="s">
        <v>1109</v>
      </c>
      <c r="H810" s="361">
        <v>161</v>
      </c>
      <c r="I810" s="614" t="s">
        <v>1360</v>
      </c>
      <c r="J810" s="361" t="s">
        <v>1361</v>
      </c>
    </row>
    <row r="811" spans="2:10" ht="90">
      <c r="B811" s="613">
        <v>222</v>
      </c>
      <c r="C811" s="613" t="s">
        <v>1366</v>
      </c>
      <c r="D811" s="361">
        <v>2008</v>
      </c>
      <c r="E811" s="613" t="s">
        <v>1368</v>
      </c>
      <c r="F811" s="613" t="s">
        <v>1330</v>
      </c>
      <c r="G811" s="613" t="s">
        <v>1109</v>
      </c>
      <c r="H811" s="361">
        <v>162</v>
      </c>
      <c r="I811" s="614" t="s">
        <v>1360</v>
      </c>
      <c r="J811" s="361" t="s">
        <v>1361</v>
      </c>
    </row>
    <row r="812" spans="2:10" ht="90">
      <c r="B812" s="613">
        <v>223</v>
      </c>
      <c r="C812" s="613" t="s">
        <v>1333</v>
      </c>
      <c r="D812" s="361">
        <v>2008</v>
      </c>
      <c r="E812" s="613" t="s">
        <v>1369</v>
      </c>
      <c r="F812" s="613" t="s">
        <v>1330</v>
      </c>
      <c r="G812" s="613" t="s">
        <v>1109</v>
      </c>
      <c r="H812" s="361">
        <v>252</v>
      </c>
      <c r="I812" s="614" t="s">
        <v>1360</v>
      </c>
      <c r="J812" s="361" t="s">
        <v>1361</v>
      </c>
    </row>
    <row r="813" spans="2:10" ht="90">
      <c r="B813" s="613">
        <v>224</v>
      </c>
      <c r="C813" s="613" t="s">
        <v>1366</v>
      </c>
      <c r="D813" s="361">
        <v>2008</v>
      </c>
      <c r="E813" s="613" t="s">
        <v>1370</v>
      </c>
      <c r="F813" s="613" t="s">
        <v>1330</v>
      </c>
      <c r="G813" s="613" t="s">
        <v>1109</v>
      </c>
      <c r="H813" s="361">
        <v>253</v>
      </c>
      <c r="I813" s="614" t="s">
        <v>1360</v>
      </c>
      <c r="J813" s="361" t="s">
        <v>1361</v>
      </c>
    </row>
    <row r="814" spans="2:10" ht="90">
      <c r="B814" s="613">
        <v>225</v>
      </c>
      <c r="C814" s="613" t="s">
        <v>1371</v>
      </c>
      <c r="D814" s="361">
        <v>2008</v>
      </c>
      <c r="E814" s="613" t="s">
        <v>1372</v>
      </c>
      <c r="F814" s="613" t="s">
        <v>1330</v>
      </c>
      <c r="G814" s="613" t="s">
        <v>1109</v>
      </c>
      <c r="H814" s="361">
        <v>23</v>
      </c>
      <c r="I814" s="614" t="s">
        <v>1360</v>
      </c>
      <c r="J814" s="361" t="s">
        <v>1361</v>
      </c>
    </row>
    <row r="815" spans="2:10" ht="150">
      <c r="B815" s="613">
        <v>226</v>
      </c>
      <c r="C815" s="613" t="s">
        <v>1333</v>
      </c>
      <c r="D815" s="361">
        <v>2008</v>
      </c>
      <c r="E815" s="613" t="s">
        <v>1373</v>
      </c>
      <c r="F815" s="613" t="s">
        <v>1330</v>
      </c>
      <c r="G815" s="613" t="s">
        <v>1336</v>
      </c>
      <c r="H815" s="361">
        <v>68</v>
      </c>
      <c r="I815" s="614" t="s">
        <v>1374</v>
      </c>
      <c r="J815" s="361" t="s">
        <v>1334</v>
      </c>
    </row>
    <row r="816" spans="2:10" ht="105">
      <c r="B816" s="613">
        <v>227</v>
      </c>
      <c r="C816" s="613" t="s">
        <v>1333</v>
      </c>
      <c r="D816" s="361">
        <v>2008</v>
      </c>
      <c r="E816" s="613" t="s">
        <v>1375</v>
      </c>
      <c r="F816" s="613" t="s">
        <v>1330</v>
      </c>
      <c r="G816" s="613" t="s">
        <v>1336</v>
      </c>
      <c r="H816" s="361">
        <v>8</v>
      </c>
      <c r="I816" s="614" t="s">
        <v>1376</v>
      </c>
      <c r="J816" s="361" t="s">
        <v>1377</v>
      </c>
    </row>
    <row r="817" spans="2:10" ht="75">
      <c r="B817" s="613">
        <v>228</v>
      </c>
      <c r="C817" s="613" t="s">
        <v>1333</v>
      </c>
      <c r="D817" s="361">
        <v>2008</v>
      </c>
      <c r="E817" s="613" t="s">
        <v>1378</v>
      </c>
      <c r="F817" s="613" t="s">
        <v>1330</v>
      </c>
      <c r="G817" s="613"/>
      <c r="H817" s="361">
        <v>9</v>
      </c>
      <c r="I817" s="614" t="s">
        <v>1379</v>
      </c>
      <c r="J817" s="361" t="s">
        <v>1304</v>
      </c>
    </row>
    <row r="818" spans="2:10" ht="75">
      <c r="B818" s="613">
        <v>229</v>
      </c>
      <c r="C818" s="613" t="s">
        <v>1333</v>
      </c>
      <c r="D818" s="361">
        <v>2008</v>
      </c>
      <c r="E818" s="613" t="s">
        <v>1380</v>
      </c>
      <c r="F818" s="613" t="s">
        <v>1330</v>
      </c>
      <c r="G818" s="613"/>
      <c r="H818" s="361">
        <v>10</v>
      </c>
      <c r="I818" s="614" t="s">
        <v>1379</v>
      </c>
      <c r="J818" s="361" t="s">
        <v>1304</v>
      </c>
    </row>
    <row r="819" spans="2:10" ht="90">
      <c r="B819" s="613">
        <v>230</v>
      </c>
      <c r="C819" s="613" t="s">
        <v>1333</v>
      </c>
      <c r="D819" s="361">
        <v>2008</v>
      </c>
      <c r="E819" s="613" t="s">
        <v>1381</v>
      </c>
      <c r="F819" s="613" t="s">
        <v>1330</v>
      </c>
      <c r="G819" s="613"/>
      <c r="H819" s="361">
        <v>13</v>
      </c>
      <c r="I819" s="614" t="s">
        <v>1379</v>
      </c>
      <c r="J819" s="361" t="s">
        <v>1304</v>
      </c>
    </row>
    <row r="820" spans="2:10" ht="90">
      <c r="B820" s="613">
        <v>231</v>
      </c>
      <c r="C820" s="613" t="s">
        <v>1333</v>
      </c>
      <c r="D820" s="361">
        <v>2008</v>
      </c>
      <c r="E820" s="613" t="s">
        <v>1382</v>
      </c>
      <c r="F820" s="613" t="s">
        <v>1330</v>
      </c>
      <c r="G820" s="613" t="s">
        <v>1338</v>
      </c>
      <c r="H820" s="361" t="s">
        <v>1383</v>
      </c>
      <c r="I820" s="614" t="s">
        <v>1384</v>
      </c>
      <c r="J820" s="361" t="s">
        <v>1339</v>
      </c>
    </row>
    <row r="821" spans="2:10" ht="75">
      <c r="B821" s="613">
        <v>232</v>
      </c>
      <c r="C821" s="613" t="s">
        <v>1333</v>
      </c>
      <c r="D821" s="361">
        <v>2008</v>
      </c>
      <c r="E821" s="613" t="s">
        <v>1382</v>
      </c>
      <c r="F821" s="613" t="s">
        <v>1330</v>
      </c>
      <c r="G821" s="613" t="s">
        <v>1336</v>
      </c>
      <c r="H821" s="361" t="s">
        <v>1385</v>
      </c>
      <c r="I821" s="614" t="s">
        <v>1386</v>
      </c>
      <c r="J821" s="361" t="s">
        <v>1336</v>
      </c>
    </row>
    <row r="822" spans="2:10" ht="90">
      <c r="B822" s="613">
        <v>233</v>
      </c>
      <c r="C822" s="613" t="s">
        <v>1333</v>
      </c>
      <c r="D822" s="361">
        <v>2008</v>
      </c>
      <c r="E822" s="613" t="s">
        <v>1387</v>
      </c>
      <c r="F822" s="613" t="s">
        <v>1330</v>
      </c>
      <c r="G822" s="613" t="s">
        <v>1388</v>
      </c>
      <c r="H822" s="361" t="s">
        <v>1389</v>
      </c>
      <c r="I822" s="614" t="s">
        <v>1390</v>
      </c>
      <c r="J822" s="361" t="s">
        <v>1335</v>
      </c>
    </row>
    <row r="823" spans="2:10" ht="90">
      <c r="B823" s="613">
        <v>234</v>
      </c>
      <c r="C823" s="613" t="s">
        <v>1333</v>
      </c>
      <c r="D823" s="361">
        <v>2008</v>
      </c>
      <c r="E823" s="613" t="s">
        <v>1391</v>
      </c>
      <c r="F823" s="613" t="s">
        <v>1330</v>
      </c>
      <c r="G823" s="613" t="s">
        <v>1388</v>
      </c>
      <c r="H823" s="361" t="s">
        <v>1392</v>
      </c>
      <c r="I823" s="614" t="s">
        <v>1390</v>
      </c>
      <c r="J823" s="361" t="s">
        <v>1335</v>
      </c>
    </row>
    <row r="824" spans="2:10" ht="90">
      <c r="B824" s="613">
        <v>235</v>
      </c>
      <c r="C824" s="613" t="s">
        <v>1333</v>
      </c>
      <c r="D824" s="361">
        <v>2008</v>
      </c>
      <c r="E824" s="613" t="s">
        <v>1393</v>
      </c>
      <c r="F824" s="613" t="s">
        <v>1330</v>
      </c>
      <c r="G824" s="613" t="s">
        <v>1388</v>
      </c>
      <c r="H824" s="361" t="s">
        <v>1394</v>
      </c>
      <c r="I824" s="614" t="s">
        <v>1390</v>
      </c>
      <c r="J824" s="361" t="s">
        <v>1335</v>
      </c>
    </row>
    <row r="825" spans="2:10" ht="90">
      <c r="B825" s="613">
        <v>236</v>
      </c>
      <c r="C825" s="613" t="s">
        <v>1333</v>
      </c>
      <c r="D825" s="361">
        <v>2008</v>
      </c>
      <c r="E825" s="613" t="s">
        <v>1395</v>
      </c>
      <c r="F825" s="613" t="s">
        <v>1330</v>
      </c>
      <c r="G825" s="613" t="s">
        <v>1388</v>
      </c>
      <c r="H825" s="361" t="s">
        <v>1396</v>
      </c>
      <c r="I825" s="614" t="s">
        <v>1390</v>
      </c>
      <c r="J825" s="361" t="s">
        <v>1335</v>
      </c>
    </row>
    <row r="826" spans="2:10" ht="90">
      <c r="B826" s="613">
        <v>237</v>
      </c>
      <c r="C826" s="613" t="s">
        <v>1333</v>
      </c>
      <c r="D826" s="361">
        <v>2008</v>
      </c>
      <c r="E826" s="613" t="s">
        <v>1397</v>
      </c>
      <c r="F826" s="613" t="s">
        <v>1330</v>
      </c>
      <c r="G826" s="613" t="s">
        <v>1388</v>
      </c>
      <c r="H826" s="361" t="s">
        <v>1398</v>
      </c>
      <c r="I826" s="614" t="s">
        <v>1390</v>
      </c>
      <c r="J826" s="361" t="s">
        <v>1335</v>
      </c>
    </row>
    <row r="827" spans="2:10" ht="90">
      <c r="B827" s="613">
        <v>238</v>
      </c>
      <c r="C827" s="613" t="s">
        <v>1333</v>
      </c>
      <c r="D827" s="361">
        <v>2008</v>
      </c>
      <c r="E827" s="613" t="s">
        <v>1399</v>
      </c>
      <c r="F827" s="613" t="s">
        <v>1330</v>
      </c>
      <c r="G827" s="613" t="s">
        <v>1388</v>
      </c>
      <c r="H827" s="361" t="s">
        <v>1400</v>
      </c>
      <c r="I827" s="614" t="s">
        <v>1390</v>
      </c>
      <c r="J827" s="361" t="s">
        <v>1335</v>
      </c>
    </row>
    <row r="828" spans="2:10" ht="90">
      <c r="B828" s="613">
        <v>239</v>
      </c>
      <c r="C828" s="613" t="s">
        <v>1333</v>
      </c>
      <c r="D828" s="361">
        <v>2008</v>
      </c>
      <c r="E828" s="613" t="s">
        <v>1401</v>
      </c>
      <c r="F828" s="613" t="s">
        <v>1330</v>
      </c>
      <c r="G828" s="613" t="s">
        <v>1388</v>
      </c>
      <c r="H828" s="361" t="s">
        <v>1402</v>
      </c>
      <c r="I828" s="614" t="s">
        <v>1390</v>
      </c>
      <c r="J828" s="361" t="s">
        <v>1335</v>
      </c>
    </row>
    <row r="829" spans="2:10" ht="90">
      <c r="B829" s="613">
        <v>240</v>
      </c>
      <c r="C829" s="613" t="s">
        <v>1333</v>
      </c>
      <c r="D829" s="361">
        <v>2008</v>
      </c>
      <c r="E829" s="613" t="s">
        <v>1403</v>
      </c>
      <c r="F829" s="613" t="s">
        <v>1330</v>
      </c>
      <c r="G829" s="613" t="s">
        <v>1388</v>
      </c>
      <c r="H829" s="361" t="s">
        <v>1404</v>
      </c>
      <c r="I829" s="614" t="s">
        <v>1390</v>
      </c>
      <c r="J829" s="361" t="s">
        <v>1335</v>
      </c>
    </row>
    <row r="830" spans="2:10" ht="60">
      <c r="B830" s="613">
        <v>241</v>
      </c>
      <c r="C830" s="613" t="s">
        <v>1333</v>
      </c>
      <c r="D830" s="361">
        <v>2008</v>
      </c>
      <c r="E830" s="613" t="s">
        <v>1405</v>
      </c>
      <c r="F830" s="613" t="s">
        <v>1330</v>
      </c>
      <c r="G830" s="613"/>
      <c r="H830" s="361" t="s">
        <v>1406</v>
      </c>
      <c r="I830" s="614"/>
      <c r="J830" s="361"/>
    </row>
    <row r="831" spans="2:10" ht="150">
      <c r="B831" s="613">
        <v>242</v>
      </c>
      <c r="C831" s="613" t="s">
        <v>1407</v>
      </c>
      <c r="D831" s="361">
        <v>2008</v>
      </c>
      <c r="E831" s="613" t="s">
        <v>1408</v>
      </c>
      <c r="F831" s="613" t="s">
        <v>1330</v>
      </c>
      <c r="G831" s="613" t="s">
        <v>1409</v>
      </c>
      <c r="H831" s="361" t="s">
        <v>1410</v>
      </c>
      <c r="I831" s="614" t="s">
        <v>1411</v>
      </c>
      <c r="J831" s="361" t="s">
        <v>1361</v>
      </c>
    </row>
    <row r="832" spans="2:10" ht="150">
      <c r="B832" s="613">
        <v>243</v>
      </c>
      <c r="C832" s="613" t="s">
        <v>1333</v>
      </c>
      <c r="D832" s="361">
        <v>2008</v>
      </c>
      <c r="E832" s="613" t="s">
        <v>1412</v>
      </c>
      <c r="F832" s="613" t="s">
        <v>1330</v>
      </c>
      <c r="G832" s="613" t="s">
        <v>1409</v>
      </c>
      <c r="H832" s="361" t="s">
        <v>1413</v>
      </c>
      <c r="I832" s="614" t="s">
        <v>1411</v>
      </c>
      <c r="J832" s="361" t="s">
        <v>1361</v>
      </c>
    </row>
    <row r="833" spans="2:10" ht="150">
      <c r="B833" s="613">
        <v>244</v>
      </c>
      <c r="C833" s="613" t="s">
        <v>1364</v>
      </c>
      <c r="D833" s="361">
        <v>2008</v>
      </c>
      <c r="E833" s="613" t="s">
        <v>1414</v>
      </c>
      <c r="F833" s="613" t="s">
        <v>1330</v>
      </c>
      <c r="G833" s="613" t="s">
        <v>1409</v>
      </c>
      <c r="H833" s="361" t="s">
        <v>1415</v>
      </c>
      <c r="I833" s="614" t="s">
        <v>1411</v>
      </c>
      <c r="J833" s="361" t="s">
        <v>1361</v>
      </c>
    </row>
    <row r="834" spans="2:10" ht="15">
      <c r="B834" s="615"/>
      <c r="C834" s="615"/>
      <c r="D834" s="382"/>
      <c r="E834" s="615"/>
      <c r="F834" s="615"/>
      <c r="G834" s="615"/>
      <c r="H834" s="382"/>
      <c r="I834" s="615"/>
      <c r="J834" s="382"/>
    </row>
    <row r="835" spans="2:10" ht="15">
      <c r="B835" s="615"/>
      <c r="C835" s="615"/>
      <c r="D835" s="382"/>
      <c r="E835" s="615"/>
      <c r="F835" s="615"/>
      <c r="G835" s="615"/>
      <c r="H835" s="382"/>
      <c r="I835" s="615"/>
      <c r="J835" s="382"/>
    </row>
    <row r="836" spans="2:10" ht="15.75">
      <c r="B836" s="889" t="s">
        <v>334</v>
      </c>
      <c r="C836" s="889"/>
      <c r="D836" s="25"/>
      <c r="E836" s="25"/>
      <c r="F836" s="25"/>
      <c r="G836" s="25"/>
      <c r="H836" s="25"/>
      <c r="I836" s="25"/>
      <c r="J836" s="25"/>
    </row>
    <row r="837" spans="2:10" ht="15.75">
      <c r="B837" s="889" t="s">
        <v>335</v>
      </c>
      <c r="C837" s="889"/>
      <c r="D837" s="889"/>
      <c r="E837" s="889"/>
      <c r="F837" s="889"/>
      <c r="G837" s="889"/>
      <c r="H837" s="25"/>
      <c r="I837" s="25"/>
      <c r="J837" s="25"/>
    </row>
    <row r="838" spans="2:10" ht="15.75">
      <c r="B838" s="895" t="s">
        <v>336</v>
      </c>
      <c r="C838" s="895"/>
      <c r="D838" s="895"/>
      <c r="E838" s="895"/>
      <c r="F838" s="25"/>
      <c r="G838" s="25"/>
      <c r="H838" s="25"/>
      <c r="I838" s="25"/>
      <c r="J838" s="25"/>
    </row>
    <row r="839" ht="21.75" customHeight="1"/>
    <row r="840" spans="2:12" ht="23.25">
      <c r="B840" s="884" t="s">
        <v>337</v>
      </c>
      <c r="C840" s="884"/>
      <c r="D840" s="884"/>
      <c r="E840" s="884"/>
      <c r="F840" s="884"/>
      <c r="G840" s="373"/>
      <c r="H840" s="373"/>
      <c r="I840" s="373"/>
      <c r="J840" s="373"/>
      <c r="K840" s="373"/>
      <c r="L840" s="373"/>
    </row>
    <row r="842" spans="2:12" ht="20.25">
      <c r="B842" s="885" t="s">
        <v>338</v>
      </c>
      <c r="C842" s="885"/>
      <c r="D842" s="885"/>
      <c r="E842" s="885"/>
      <c r="F842" s="885"/>
      <c r="G842" s="885"/>
      <c r="H842" s="885"/>
      <c r="I842" s="885"/>
      <c r="J842" s="885"/>
      <c r="K842" s="885"/>
      <c r="L842" s="885"/>
    </row>
    <row r="843" spans="2:12" ht="15.75" customHeight="1">
      <c r="B843" s="364"/>
      <c r="C843" s="364"/>
      <c r="D843" s="364"/>
      <c r="E843" s="364"/>
      <c r="F843" s="364"/>
      <c r="G843" s="364"/>
      <c r="H843" s="364"/>
      <c r="I843" s="364"/>
      <c r="J843" s="364"/>
      <c r="K843" s="364"/>
      <c r="L843" s="364"/>
    </row>
    <row r="844" spans="2:12" ht="18.75" customHeight="1">
      <c r="B844" s="887" t="s">
        <v>339</v>
      </c>
      <c r="C844" s="887"/>
      <c r="D844" s="887"/>
      <c r="E844" s="887"/>
      <c r="F844" s="887"/>
      <c r="G844" s="887"/>
      <c r="H844" s="887"/>
      <c r="I844" s="364"/>
      <c r="J844" s="364"/>
      <c r="K844" s="364"/>
      <c r="L844" s="364"/>
    </row>
    <row r="846" spans="2:12" ht="72" customHeight="1">
      <c r="B846" s="360" t="s">
        <v>272</v>
      </c>
      <c r="C846" s="353" t="s">
        <v>340</v>
      </c>
      <c r="D846" s="353" t="s">
        <v>341</v>
      </c>
      <c r="E846" s="353" t="s">
        <v>342</v>
      </c>
      <c r="F846" s="360" t="s">
        <v>343</v>
      </c>
      <c r="G846" s="348"/>
      <c r="H846" s="348"/>
      <c r="I846" s="348"/>
      <c r="J846" s="348"/>
      <c r="K846" s="348"/>
      <c r="L846" s="348"/>
    </row>
    <row r="847" spans="2:12" ht="15.75">
      <c r="B847" s="361">
        <v>1</v>
      </c>
      <c r="C847" s="602" t="s">
        <v>1659</v>
      </c>
      <c r="D847" s="361" t="s">
        <v>1660</v>
      </c>
      <c r="E847" s="361" t="s">
        <v>1340</v>
      </c>
      <c r="F847" s="361" t="s">
        <v>1661</v>
      </c>
      <c r="G847" s="25"/>
      <c r="H847" s="25"/>
      <c r="I847" s="25"/>
      <c r="J847" s="25"/>
      <c r="K847" s="25"/>
      <c r="L847" s="25"/>
    </row>
    <row r="848" spans="2:12" ht="15.75">
      <c r="B848" s="361">
        <v>2</v>
      </c>
      <c r="C848" s="602" t="s">
        <v>1055</v>
      </c>
      <c r="D848" s="361" t="s">
        <v>1662</v>
      </c>
      <c r="E848" s="361" t="s">
        <v>1304</v>
      </c>
      <c r="F848" s="361" t="s">
        <v>1663</v>
      </c>
      <c r="G848" s="25"/>
      <c r="H848" s="25"/>
      <c r="I848" s="25"/>
      <c r="J848" s="25"/>
      <c r="K848" s="25"/>
      <c r="L848" s="25"/>
    </row>
    <row r="849" spans="2:12" ht="15.75">
      <c r="B849" s="361">
        <v>3</v>
      </c>
      <c r="C849" s="602" t="s">
        <v>1664</v>
      </c>
      <c r="D849" s="361" t="s">
        <v>1662</v>
      </c>
      <c r="E849" s="361" t="s">
        <v>1304</v>
      </c>
      <c r="F849" s="361" t="s">
        <v>1663</v>
      </c>
      <c r="G849" s="25"/>
      <c r="H849" s="25"/>
      <c r="I849" s="25"/>
      <c r="J849" s="25"/>
      <c r="K849" s="25"/>
      <c r="L849" s="25"/>
    </row>
    <row r="850" spans="2:12" ht="15.75">
      <c r="B850" s="361">
        <v>4</v>
      </c>
      <c r="C850" s="602" t="s">
        <v>1665</v>
      </c>
      <c r="D850" s="361"/>
      <c r="E850" s="361" t="s">
        <v>1083</v>
      </c>
      <c r="F850" s="361" t="s">
        <v>1663</v>
      </c>
      <c r="G850" s="25"/>
      <c r="H850" s="25"/>
      <c r="I850" s="25"/>
      <c r="J850" s="25"/>
      <c r="K850" s="25"/>
      <c r="L850" s="25"/>
    </row>
    <row r="851" spans="2:12" ht="15.75">
      <c r="B851" s="361">
        <v>5</v>
      </c>
      <c r="C851" s="602" t="s">
        <v>1666</v>
      </c>
      <c r="D851" s="361" t="s">
        <v>1837</v>
      </c>
      <c r="E851" s="361" t="s">
        <v>1304</v>
      </c>
      <c r="F851" s="361"/>
      <c r="G851" s="25"/>
      <c r="H851" s="25"/>
      <c r="I851" s="25"/>
      <c r="J851" s="25"/>
      <c r="K851" s="25"/>
      <c r="L851" s="25"/>
    </row>
    <row r="852" spans="2:12" ht="15.75">
      <c r="B852" s="361">
        <v>6</v>
      </c>
      <c r="C852" s="602" t="s">
        <v>1123</v>
      </c>
      <c r="D852" s="361" t="s">
        <v>1660</v>
      </c>
      <c r="E852" s="361" t="s">
        <v>1340</v>
      </c>
      <c r="F852" s="361" t="s">
        <v>1661</v>
      </c>
      <c r="G852" s="25"/>
      <c r="H852" s="25"/>
      <c r="I852" s="25"/>
      <c r="J852" s="25"/>
      <c r="K852" s="25"/>
      <c r="L852" s="25"/>
    </row>
    <row r="853" spans="2:12" s="694" customFormat="1" ht="15.75">
      <c r="B853" s="361">
        <v>7</v>
      </c>
      <c r="C853" s="611" t="s">
        <v>2513</v>
      </c>
      <c r="D853" s="700" t="s">
        <v>2514</v>
      </c>
      <c r="E853" s="361" t="s">
        <v>1836</v>
      </c>
      <c r="F853" s="361" t="s">
        <v>1661</v>
      </c>
      <c r="G853" s="25"/>
      <c r="H853" s="25"/>
      <c r="I853" s="25"/>
      <c r="J853" s="25"/>
      <c r="K853" s="25"/>
      <c r="L853" s="25"/>
    </row>
    <row r="854" spans="2:12" s="694" customFormat="1" ht="15.75">
      <c r="B854" s="361">
        <v>8</v>
      </c>
      <c r="C854" s="611" t="s">
        <v>2515</v>
      </c>
      <c r="D854" s="702" t="s">
        <v>2514</v>
      </c>
      <c r="E854" s="361" t="s">
        <v>1836</v>
      </c>
      <c r="F854" s="361" t="s">
        <v>1661</v>
      </c>
      <c r="G854" s="25"/>
      <c r="H854" s="25"/>
      <c r="I854" s="25"/>
      <c r="J854" s="25"/>
      <c r="K854" s="25"/>
      <c r="L854" s="25"/>
    </row>
    <row r="855" spans="2:12" s="694" customFormat="1" ht="15.75">
      <c r="B855" s="361">
        <v>9</v>
      </c>
      <c r="C855" s="701" t="s">
        <v>2516</v>
      </c>
      <c r="D855" s="613" t="s">
        <v>2514</v>
      </c>
      <c r="E855" s="361" t="s">
        <v>1836</v>
      </c>
      <c r="F855" s="361" t="s">
        <v>1661</v>
      </c>
      <c r="G855" s="25"/>
      <c r="H855" s="25"/>
      <c r="I855" s="25"/>
      <c r="J855" s="25"/>
      <c r="K855" s="25"/>
      <c r="L855" s="25"/>
    </row>
    <row r="856" spans="2:12" s="694" customFormat="1" ht="15.75">
      <c r="B856" s="361">
        <v>10</v>
      </c>
      <c r="C856" s="611" t="s">
        <v>2517</v>
      </c>
      <c r="D856" s="613" t="s">
        <v>2514</v>
      </c>
      <c r="E856" s="361" t="s">
        <v>1836</v>
      </c>
      <c r="F856" s="361" t="s">
        <v>1661</v>
      </c>
      <c r="G856" s="25"/>
      <c r="H856" s="25"/>
      <c r="I856" s="25"/>
      <c r="J856" s="25"/>
      <c r="K856" s="25"/>
      <c r="L856" s="25"/>
    </row>
    <row r="857" spans="2:12" ht="15.75">
      <c r="B857" s="69">
        <v>11</v>
      </c>
      <c r="C857" s="611" t="s">
        <v>2518</v>
      </c>
      <c r="D857" s="613" t="s">
        <v>2514</v>
      </c>
      <c r="E857" s="361" t="s">
        <v>1836</v>
      </c>
      <c r="F857" s="361" t="s">
        <v>1661</v>
      </c>
      <c r="G857" s="25"/>
      <c r="H857" s="25"/>
      <c r="I857" s="25"/>
      <c r="J857" s="25"/>
      <c r="K857" s="25"/>
      <c r="L857" s="25"/>
    </row>
    <row r="859" spans="2:12" ht="15.75">
      <c r="B859" s="889" t="s">
        <v>288</v>
      </c>
      <c r="C859" s="889"/>
      <c r="D859" s="25"/>
      <c r="E859" s="25"/>
      <c r="F859" s="25"/>
      <c r="G859" s="25"/>
      <c r="H859" s="25"/>
      <c r="I859" s="25"/>
      <c r="J859" s="25"/>
      <c r="K859" s="25"/>
      <c r="L859" s="25"/>
    </row>
    <row r="860" spans="2:12" ht="15.75">
      <c r="B860" s="889" t="s">
        <v>344</v>
      </c>
      <c r="C860" s="889"/>
      <c r="D860" s="889"/>
      <c r="E860" s="889"/>
      <c r="F860" s="889"/>
      <c r="G860" s="889"/>
      <c r="H860" s="25"/>
      <c r="I860" s="25"/>
      <c r="J860" s="25"/>
      <c r="K860" s="25"/>
      <c r="L860" s="25"/>
    </row>
    <row r="861" ht="15" customHeight="1"/>
    <row r="862" spans="2:10" ht="23.25">
      <c r="B862" s="884" t="s">
        <v>345</v>
      </c>
      <c r="C862" s="884"/>
      <c r="D862" s="884"/>
      <c r="E862" s="884"/>
      <c r="F862" s="884"/>
      <c r="G862" s="884"/>
      <c r="H862" s="884"/>
      <c r="I862" s="884"/>
      <c r="J862" s="884"/>
    </row>
    <row r="864" spans="2:5" ht="20.25">
      <c r="B864" s="885" t="s">
        <v>346</v>
      </c>
      <c r="C864" s="885"/>
      <c r="D864" s="885"/>
      <c r="E864" s="885"/>
    </row>
    <row r="865" spans="2:5" ht="16.5" customHeight="1">
      <c r="B865" s="364"/>
      <c r="C865" s="364"/>
      <c r="D865" s="364"/>
      <c r="E865" s="364"/>
    </row>
    <row r="866" spans="2:8" ht="17.25" customHeight="1">
      <c r="B866" s="887" t="s">
        <v>347</v>
      </c>
      <c r="C866" s="887"/>
      <c r="D866" s="887"/>
      <c r="E866" s="887"/>
      <c r="F866" s="887"/>
      <c r="G866" s="887"/>
      <c r="H866" s="887"/>
    </row>
    <row r="868" spans="2:10" ht="95.25" customHeight="1">
      <c r="B868" s="360" t="s">
        <v>348</v>
      </c>
      <c r="C868" s="353" t="s">
        <v>349</v>
      </c>
      <c r="D868" s="353" t="s">
        <v>350</v>
      </c>
      <c r="E868" s="353" t="s">
        <v>351</v>
      </c>
      <c r="F868" s="360" t="s">
        <v>352</v>
      </c>
      <c r="G868" s="360" t="s">
        <v>343</v>
      </c>
      <c r="H868" s="353" t="s">
        <v>353</v>
      </c>
      <c r="I868" s="353" t="s">
        <v>354</v>
      </c>
      <c r="J868" s="370"/>
    </row>
    <row r="869" spans="2:10" ht="95.25" customHeight="1">
      <c r="B869" s="358">
        <v>1</v>
      </c>
      <c r="C869" s="361" t="s">
        <v>2048</v>
      </c>
      <c r="D869" s="361"/>
      <c r="E869" s="361" t="s">
        <v>1667</v>
      </c>
      <c r="F869" s="358">
        <v>2012</v>
      </c>
      <c r="G869" s="360"/>
      <c r="H869" s="361" t="s">
        <v>1333</v>
      </c>
      <c r="I869" s="361" t="s">
        <v>1333</v>
      </c>
      <c r="J869" s="370"/>
    </row>
    <row r="870" spans="2:10" ht="95.25" customHeight="1">
      <c r="B870" s="358">
        <v>2</v>
      </c>
      <c r="C870" s="361" t="s">
        <v>2049</v>
      </c>
      <c r="D870" s="361" t="s">
        <v>2050</v>
      </c>
      <c r="E870" s="361" t="s">
        <v>1667</v>
      </c>
      <c r="F870" s="358">
        <v>2012</v>
      </c>
      <c r="G870" s="360"/>
      <c r="H870" s="361" t="s">
        <v>1333</v>
      </c>
      <c r="I870" s="361" t="s">
        <v>1333</v>
      </c>
      <c r="J870" s="370"/>
    </row>
    <row r="871" spans="2:10" ht="95.25" customHeight="1">
      <c r="B871" s="358">
        <v>3</v>
      </c>
      <c r="C871" s="361" t="s">
        <v>2051</v>
      </c>
      <c r="D871" s="361" t="s">
        <v>2052</v>
      </c>
      <c r="E871" s="361" t="s">
        <v>1667</v>
      </c>
      <c r="F871" s="358">
        <v>2012</v>
      </c>
      <c r="G871" s="360"/>
      <c r="H871" s="361" t="s">
        <v>1333</v>
      </c>
      <c r="I871" s="361" t="s">
        <v>1333</v>
      </c>
      <c r="J871" s="370"/>
    </row>
    <row r="872" spans="2:10" ht="113.25" customHeight="1">
      <c r="B872" s="358">
        <v>4</v>
      </c>
      <c r="C872" s="361" t="s">
        <v>2053</v>
      </c>
      <c r="D872" s="361" t="s">
        <v>2054</v>
      </c>
      <c r="E872" s="361" t="s">
        <v>1667</v>
      </c>
      <c r="F872" s="358">
        <v>2012</v>
      </c>
      <c r="G872" s="360"/>
      <c r="H872" s="361" t="s">
        <v>1333</v>
      </c>
      <c r="I872" s="361" t="s">
        <v>1333</v>
      </c>
      <c r="J872" s="370"/>
    </row>
    <row r="873" spans="2:10" ht="95.25" customHeight="1">
      <c r="B873" s="358">
        <v>5</v>
      </c>
      <c r="C873" s="361" t="s">
        <v>2055</v>
      </c>
      <c r="D873" s="361" t="s">
        <v>2056</v>
      </c>
      <c r="E873" s="361" t="s">
        <v>1667</v>
      </c>
      <c r="F873" s="358">
        <v>2011</v>
      </c>
      <c r="G873" s="360"/>
      <c r="H873" s="361" t="s">
        <v>1333</v>
      </c>
      <c r="I873" s="361" t="s">
        <v>1333</v>
      </c>
      <c r="J873" s="370"/>
    </row>
    <row r="874" spans="2:10" ht="95.25" customHeight="1">
      <c r="B874" s="358">
        <v>6</v>
      </c>
      <c r="C874" s="361" t="s">
        <v>2057</v>
      </c>
      <c r="D874" s="361" t="s">
        <v>2058</v>
      </c>
      <c r="E874" s="361" t="s">
        <v>1667</v>
      </c>
      <c r="F874" s="358">
        <v>2011</v>
      </c>
      <c r="G874" s="360"/>
      <c r="H874" s="361" t="s">
        <v>1333</v>
      </c>
      <c r="I874" s="361" t="s">
        <v>1333</v>
      </c>
      <c r="J874" s="370"/>
    </row>
    <row r="875" spans="2:10" ht="95.25" customHeight="1">
      <c r="B875" s="358">
        <v>7</v>
      </c>
      <c r="C875" s="361" t="s">
        <v>2059</v>
      </c>
      <c r="D875" s="361"/>
      <c r="E875" s="361" t="s">
        <v>1667</v>
      </c>
      <c r="F875" s="358">
        <v>2011</v>
      </c>
      <c r="G875" s="360"/>
      <c r="H875" s="361" t="s">
        <v>1333</v>
      </c>
      <c r="I875" s="361" t="s">
        <v>1333</v>
      </c>
      <c r="J875" s="370"/>
    </row>
    <row r="876" spans="2:10" ht="95.25" customHeight="1">
      <c r="B876" s="360">
        <v>8</v>
      </c>
      <c r="C876" s="361" t="s">
        <v>2060</v>
      </c>
      <c r="D876" s="361" t="s">
        <v>2067</v>
      </c>
      <c r="E876" s="361" t="s">
        <v>1667</v>
      </c>
      <c r="F876" s="358">
        <v>2011</v>
      </c>
      <c r="G876" s="360"/>
      <c r="H876" s="361" t="s">
        <v>1333</v>
      </c>
      <c r="I876" s="361" t="s">
        <v>1333</v>
      </c>
      <c r="J876" s="370"/>
    </row>
    <row r="877" spans="2:10" ht="95.25" customHeight="1">
      <c r="B877" s="358">
        <v>9</v>
      </c>
      <c r="C877" s="361" t="s">
        <v>2061</v>
      </c>
      <c r="D877" s="361"/>
      <c r="E877" s="361" t="s">
        <v>1667</v>
      </c>
      <c r="F877" s="358">
        <v>2011</v>
      </c>
      <c r="G877" s="360"/>
      <c r="H877" s="361" t="s">
        <v>1333</v>
      </c>
      <c r="I877" s="361" t="s">
        <v>1333</v>
      </c>
      <c r="J877" s="370"/>
    </row>
    <row r="878" spans="2:10" ht="95.25" customHeight="1">
      <c r="B878" s="358">
        <v>10</v>
      </c>
      <c r="C878" s="361" t="s">
        <v>2064</v>
      </c>
      <c r="D878" s="361"/>
      <c r="E878" s="361" t="s">
        <v>1667</v>
      </c>
      <c r="F878" s="358">
        <v>2011</v>
      </c>
      <c r="G878" s="360"/>
      <c r="H878" s="361" t="s">
        <v>1333</v>
      </c>
      <c r="I878" s="361" t="s">
        <v>1333</v>
      </c>
      <c r="J878" s="370"/>
    </row>
    <row r="879" spans="2:10" ht="95.25" customHeight="1">
      <c r="B879" s="358">
        <v>11</v>
      </c>
      <c r="C879" s="361" t="s">
        <v>2062</v>
      </c>
      <c r="D879" s="361" t="s">
        <v>2063</v>
      </c>
      <c r="E879" s="361" t="s">
        <v>1667</v>
      </c>
      <c r="F879" s="358">
        <v>2011</v>
      </c>
      <c r="G879" s="360"/>
      <c r="H879" s="361" t="s">
        <v>1333</v>
      </c>
      <c r="I879" s="361" t="s">
        <v>1333</v>
      </c>
      <c r="J879" s="370"/>
    </row>
    <row r="880" spans="2:10" ht="57" customHeight="1">
      <c r="B880" s="361">
        <v>12</v>
      </c>
      <c r="C880" s="361" t="s">
        <v>2065</v>
      </c>
      <c r="D880" s="361" t="s">
        <v>2066</v>
      </c>
      <c r="E880" s="361" t="s">
        <v>1667</v>
      </c>
      <c r="F880" s="361">
        <v>2009</v>
      </c>
      <c r="G880" s="361"/>
      <c r="H880" s="361" t="s">
        <v>1333</v>
      </c>
      <c r="I880" s="361" t="s">
        <v>1333</v>
      </c>
      <c r="J880" s="348"/>
    </row>
    <row r="881" spans="2:10" ht="54.75" customHeight="1">
      <c r="B881" s="361">
        <v>13</v>
      </c>
      <c r="C881" s="361" t="s">
        <v>1669</v>
      </c>
      <c r="D881" s="361"/>
      <c r="E881" s="361" t="s">
        <v>1667</v>
      </c>
      <c r="F881" s="361">
        <v>2009</v>
      </c>
      <c r="G881" s="361"/>
      <c r="H881" s="361" t="s">
        <v>1333</v>
      </c>
      <c r="I881" s="361" t="s">
        <v>1333</v>
      </c>
      <c r="J881" s="348"/>
    </row>
    <row r="882" spans="2:10" ht="30">
      <c r="B882" s="361">
        <v>14</v>
      </c>
      <c r="C882" s="361" t="s">
        <v>1670</v>
      </c>
      <c r="D882" s="361"/>
      <c r="E882" s="361" t="s">
        <v>1667</v>
      </c>
      <c r="F882" s="361">
        <v>2009</v>
      </c>
      <c r="G882" s="361"/>
      <c r="H882" s="361" t="s">
        <v>1333</v>
      </c>
      <c r="I882" s="361" t="s">
        <v>1333</v>
      </c>
      <c r="J882" s="348"/>
    </row>
    <row r="883" spans="2:10" ht="37.5" customHeight="1">
      <c r="B883" s="361">
        <v>15</v>
      </c>
      <c r="C883" s="361" t="s">
        <v>1671</v>
      </c>
      <c r="D883" s="361"/>
      <c r="E883" s="361" t="s">
        <v>1667</v>
      </c>
      <c r="F883" s="361">
        <v>2009</v>
      </c>
      <c r="G883" s="361"/>
      <c r="H883" s="361" t="s">
        <v>1333</v>
      </c>
      <c r="I883" s="361" t="s">
        <v>1333</v>
      </c>
      <c r="J883" s="348"/>
    </row>
    <row r="884" spans="2:10" ht="37.5" customHeight="1">
      <c r="B884" s="361">
        <v>16</v>
      </c>
      <c r="C884" s="361" t="s">
        <v>1672</v>
      </c>
      <c r="D884" s="361"/>
      <c r="E884" s="361" t="s">
        <v>1667</v>
      </c>
      <c r="F884" s="361">
        <v>2009</v>
      </c>
      <c r="G884" s="361"/>
      <c r="H884" s="361" t="s">
        <v>1333</v>
      </c>
      <c r="I884" s="361" t="s">
        <v>1333</v>
      </c>
      <c r="J884" s="348"/>
    </row>
    <row r="885" spans="2:10" ht="49.5" customHeight="1">
      <c r="B885" s="361">
        <v>17</v>
      </c>
      <c r="C885" s="361" t="s">
        <v>1673</v>
      </c>
      <c r="D885" s="361"/>
      <c r="E885" s="361" t="s">
        <v>1667</v>
      </c>
      <c r="F885" s="361">
        <v>2009</v>
      </c>
      <c r="G885" s="361"/>
      <c r="H885" s="361" t="s">
        <v>1333</v>
      </c>
      <c r="I885" s="361" t="s">
        <v>1333</v>
      </c>
      <c r="J885" s="348"/>
    </row>
    <row r="886" spans="2:10" ht="44.25" customHeight="1">
      <c r="B886" s="361">
        <v>18</v>
      </c>
      <c r="C886" s="361" t="s">
        <v>1674</v>
      </c>
      <c r="D886" s="361" t="s">
        <v>1675</v>
      </c>
      <c r="E886" s="361" t="s">
        <v>1667</v>
      </c>
      <c r="F886" s="361">
        <v>2009</v>
      </c>
      <c r="G886" s="361"/>
      <c r="H886" s="361" t="s">
        <v>1333</v>
      </c>
      <c r="I886" s="361" t="s">
        <v>1333</v>
      </c>
      <c r="J886" s="348"/>
    </row>
    <row r="887" spans="2:10" ht="53.25" customHeight="1">
      <c r="B887" s="361">
        <v>19</v>
      </c>
      <c r="C887" s="361" t="s">
        <v>1676</v>
      </c>
      <c r="D887" s="361" t="s">
        <v>1677</v>
      </c>
      <c r="E887" s="361" t="s">
        <v>1667</v>
      </c>
      <c r="F887" s="361">
        <v>2009</v>
      </c>
      <c r="G887" s="361"/>
      <c r="H887" s="361" t="s">
        <v>1333</v>
      </c>
      <c r="I887" s="361" t="s">
        <v>1333</v>
      </c>
      <c r="J887" s="348"/>
    </row>
    <row r="888" spans="2:10" ht="37.5" customHeight="1">
      <c r="B888" s="361">
        <v>20</v>
      </c>
      <c r="C888" s="361" t="s">
        <v>1678</v>
      </c>
      <c r="D888" s="361"/>
      <c r="E888" s="361" t="s">
        <v>1667</v>
      </c>
      <c r="F888" s="361">
        <v>2009</v>
      </c>
      <c r="G888" s="361"/>
      <c r="H888" s="361" t="s">
        <v>1333</v>
      </c>
      <c r="I888" s="361" t="s">
        <v>1333</v>
      </c>
      <c r="J888" s="348"/>
    </row>
    <row r="889" spans="2:10" ht="54.75" customHeight="1">
      <c r="B889" s="361">
        <v>21</v>
      </c>
      <c r="C889" s="361" t="s">
        <v>1679</v>
      </c>
      <c r="D889" s="361" t="s">
        <v>1680</v>
      </c>
      <c r="E889" s="361" t="s">
        <v>1667</v>
      </c>
      <c r="F889" s="361">
        <v>2009</v>
      </c>
      <c r="G889" s="361"/>
      <c r="H889" s="361" t="s">
        <v>1333</v>
      </c>
      <c r="I889" s="361" t="s">
        <v>1333</v>
      </c>
      <c r="J889" s="348"/>
    </row>
    <row r="890" spans="2:10" ht="38.25" customHeight="1">
      <c r="B890" s="361">
        <v>22</v>
      </c>
      <c r="C890" s="361" t="s">
        <v>1681</v>
      </c>
      <c r="D890" s="361"/>
      <c r="E890" s="361"/>
      <c r="F890" s="361">
        <v>2009</v>
      </c>
      <c r="G890" s="361"/>
      <c r="H890" s="361" t="s">
        <v>1333</v>
      </c>
      <c r="I890" s="361" t="s">
        <v>1333</v>
      </c>
      <c r="J890" s="348"/>
    </row>
    <row r="891" spans="2:10" ht="15">
      <c r="B891" s="349"/>
      <c r="C891" s="349"/>
      <c r="D891" s="349"/>
      <c r="E891" s="349"/>
      <c r="F891" s="349"/>
      <c r="G891" s="349"/>
      <c r="H891" s="349"/>
      <c r="I891" s="348"/>
      <c r="J891" s="348"/>
    </row>
    <row r="892" spans="2:10" ht="15">
      <c r="B892" s="348" t="s">
        <v>313</v>
      </c>
      <c r="C892" s="348"/>
      <c r="D892" s="348"/>
      <c r="E892" s="348"/>
      <c r="F892" s="348"/>
      <c r="G892" s="348"/>
      <c r="H892" s="348"/>
      <c r="I892" s="348"/>
      <c r="J892" s="348"/>
    </row>
    <row r="893" spans="2:10" ht="15">
      <c r="B893" s="895" t="s">
        <v>355</v>
      </c>
      <c r="C893" s="895"/>
      <c r="D893" s="895"/>
      <c r="E893" s="895"/>
      <c r="F893" s="895"/>
      <c r="G893" s="348"/>
      <c r="H893" s="348"/>
      <c r="I893" s="348"/>
      <c r="J893" s="348"/>
    </row>
    <row r="894" spans="2:10" ht="15">
      <c r="B894" s="889" t="s">
        <v>356</v>
      </c>
      <c r="C894" s="889"/>
      <c r="D894" s="889"/>
      <c r="E894" s="889"/>
      <c r="F894" s="348"/>
      <c r="G894" s="348"/>
      <c r="H894" s="348"/>
      <c r="I894" s="348"/>
      <c r="J894" s="348"/>
    </row>
    <row r="895" spans="2:10" ht="15">
      <c r="B895" s="889" t="s">
        <v>357</v>
      </c>
      <c r="C895" s="889"/>
      <c r="D895" s="889"/>
      <c r="E895" s="889"/>
      <c r="F895" s="348"/>
      <c r="G895" s="348"/>
      <c r="H895" s="348"/>
      <c r="I895" s="348"/>
      <c r="J895" s="348"/>
    </row>
    <row r="896" ht="21.75" customHeight="1"/>
    <row r="897" spans="2:10" ht="20.25">
      <c r="B897" s="890" t="s">
        <v>358</v>
      </c>
      <c r="C897" s="890"/>
      <c r="D897" s="890"/>
      <c r="E897" s="890"/>
      <c r="F897" s="890"/>
      <c r="G897" s="890"/>
      <c r="H897" s="890"/>
      <c r="I897" s="890"/>
      <c r="J897" s="374"/>
    </row>
    <row r="898" spans="2:10" ht="20.25">
      <c r="B898" s="343"/>
      <c r="C898" s="343"/>
      <c r="D898" s="343"/>
      <c r="E898" s="343"/>
      <c r="F898" s="343"/>
      <c r="G898" s="343"/>
      <c r="H898" s="343"/>
      <c r="I898" s="343"/>
      <c r="J898" s="374"/>
    </row>
    <row r="899" spans="2:10" ht="20.25">
      <c r="B899" s="887" t="s">
        <v>359</v>
      </c>
      <c r="C899" s="887"/>
      <c r="D899" s="887"/>
      <c r="E899" s="887"/>
      <c r="F899" s="887"/>
      <c r="G899" s="887"/>
      <c r="H899" s="887"/>
      <c r="I899" s="343"/>
      <c r="J899" s="374"/>
    </row>
    <row r="900" ht="18" customHeight="1"/>
    <row r="901" spans="2:10" ht="47.25">
      <c r="B901" s="353" t="s">
        <v>272</v>
      </c>
      <c r="C901" s="353" t="s">
        <v>360</v>
      </c>
      <c r="D901" s="369" t="s">
        <v>361</v>
      </c>
      <c r="E901" s="353" t="s">
        <v>362</v>
      </c>
      <c r="F901" s="353" t="s">
        <v>363</v>
      </c>
      <c r="G901" s="353" t="s">
        <v>364</v>
      </c>
      <c r="H901" s="375"/>
      <c r="I901" s="375"/>
      <c r="J901" s="375"/>
    </row>
    <row r="902" spans="2:10" ht="15.75">
      <c r="B902" s="69">
        <v>1</v>
      </c>
      <c r="C902" s="69" t="s">
        <v>1773</v>
      </c>
      <c r="D902" s="376"/>
      <c r="E902" s="68"/>
      <c r="F902" s="68"/>
      <c r="G902" s="68"/>
      <c r="H902" s="25"/>
      <c r="I902" s="25"/>
      <c r="J902" s="25"/>
    </row>
    <row r="903" spans="2:10" ht="15.75">
      <c r="B903" s="68"/>
      <c r="C903" s="68"/>
      <c r="D903" s="376"/>
      <c r="E903" s="68"/>
      <c r="F903" s="68"/>
      <c r="G903" s="68"/>
      <c r="H903" s="25"/>
      <c r="I903" s="25"/>
      <c r="J903" s="25"/>
    </row>
    <row r="904" spans="2:10" ht="18.75" customHeight="1">
      <c r="B904" s="70"/>
      <c r="C904" s="70"/>
      <c r="D904" s="377"/>
      <c r="E904" s="70"/>
      <c r="F904" s="70"/>
      <c r="G904" s="70"/>
      <c r="H904" s="70"/>
      <c r="I904" s="70"/>
      <c r="J904" s="70"/>
    </row>
    <row r="905" spans="2:10" ht="17.25" customHeight="1">
      <c r="B905" s="70"/>
      <c r="C905" s="70"/>
      <c r="D905" s="377"/>
      <c r="E905" s="70"/>
      <c r="F905" s="70"/>
      <c r="G905" s="70"/>
      <c r="H905" s="70"/>
      <c r="I905" s="70"/>
      <c r="J905" s="70"/>
    </row>
    <row r="906" spans="2:10" ht="20.25">
      <c r="B906" s="890" t="s">
        <v>365</v>
      </c>
      <c r="C906" s="890"/>
      <c r="D906" s="890"/>
      <c r="E906" s="890"/>
      <c r="F906" s="890"/>
      <c r="G906" s="890"/>
      <c r="H906" s="890"/>
      <c r="I906" s="890"/>
      <c r="J906" s="370"/>
    </row>
    <row r="907" spans="2:10" ht="20.25">
      <c r="B907" s="343"/>
      <c r="C907" s="343"/>
      <c r="D907" s="343"/>
      <c r="E907" s="343"/>
      <c r="F907" s="343"/>
      <c r="G907" s="343"/>
      <c r="H907" s="343"/>
      <c r="I907" s="343"/>
      <c r="J907" s="370"/>
    </row>
    <row r="908" spans="2:10" ht="20.25">
      <c r="B908" s="887" t="s">
        <v>359</v>
      </c>
      <c r="C908" s="887"/>
      <c r="D908" s="887"/>
      <c r="E908" s="887"/>
      <c r="F908" s="887"/>
      <c r="G908" s="887"/>
      <c r="H908" s="887"/>
      <c r="I908" s="343"/>
      <c r="J908" s="370"/>
    </row>
    <row r="909" spans="2:10" ht="21" customHeight="1">
      <c r="B909" s="370"/>
      <c r="C909" s="370"/>
      <c r="D909" s="378"/>
      <c r="E909" s="370"/>
      <c r="F909" s="370"/>
      <c r="G909" s="370"/>
      <c r="H909" s="370"/>
      <c r="I909" s="370"/>
      <c r="J909" s="370"/>
    </row>
    <row r="910" spans="2:10" ht="47.25">
      <c r="B910" s="353" t="s">
        <v>272</v>
      </c>
      <c r="C910" s="353" t="s">
        <v>366</v>
      </c>
      <c r="D910" s="369" t="s">
        <v>367</v>
      </c>
      <c r="E910" s="353" t="s">
        <v>368</v>
      </c>
      <c r="F910" s="353" t="s">
        <v>369</v>
      </c>
      <c r="G910" s="353" t="s">
        <v>364</v>
      </c>
      <c r="H910" s="375"/>
      <c r="I910" s="375"/>
      <c r="J910" s="375"/>
    </row>
    <row r="911" spans="2:10" ht="15">
      <c r="B911" s="358"/>
      <c r="C911" s="358"/>
      <c r="D911" s="379"/>
      <c r="E911" s="358"/>
      <c r="F911" s="358"/>
      <c r="G911" s="358"/>
      <c r="H911" s="370"/>
      <c r="I911" s="370"/>
      <c r="J911" s="370"/>
    </row>
    <row r="912" spans="2:10" ht="15">
      <c r="B912" s="358"/>
      <c r="C912" s="358"/>
      <c r="D912" s="379"/>
      <c r="E912" s="358"/>
      <c r="F912" s="358"/>
      <c r="G912" s="358"/>
      <c r="H912" s="370"/>
      <c r="I912" s="370"/>
      <c r="J912" s="370"/>
    </row>
    <row r="913" ht="21" customHeight="1"/>
    <row r="914" spans="2:9" ht="20.25">
      <c r="B914" s="890" t="s">
        <v>370</v>
      </c>
      <c r="C914" s="890"/>
      <c r="D914" s="890"/>
      <c r="E914" s="890"/>
      <c r="F914" s="890"/>
      <c r="G914" s="890"/>
      <c r="H914" s="890"/>
      <c r="I914" s="890"/>
    </row>
    <row r="915" spans="2:9" ht="20.25">
      <c r="B915" s="343"/>
      <c r="C915" s="343"/>
      <c r="D915" s="343"/>
      <c r="E915" s="343"/>
      <c r="F915" s="343"/>
      <c r="G915" s="343"/>
      <c r="H915" s="343"/>
      <c r="I915" s="343"/>
    </row>
    <row r="916" spans="2:9" ht="20.25">
      <c r="B916" s="887" t="s">
        <v>371</v>
      </c>
      <c r="C916" s="887"/>
      <c r="D916" s="887"/>
      <c r="E916" s="887"/>
      <c r="F916" s="887"/>
      <c r="G916" s="887"/>
      <c r="H916" s="887"/>
      <c r="I916" s="343"/>
    </row>
    <row r="917" ht="21.75" customHeight="1"/>
    <row r="918" spans="2:10" ht="57" customHeight="1">
      <c r="B918" s="353" t="s">
        <v>272</v>
      </c>
      <c r="C918" s="353" t="s">
        <v>372</v>
      </c>
      <c r="D918" s="369" t="s">
        <v>373</v>
      </c>
      <c r="E918" s="353" t="s">
        <v>374</v>
      </c>
      <c r="F918" s="353" t="s">
        <v>364</v>
      </c>
      <c r="G918" s="375"/>
      <c r="H918" s="375"/>
      <c r="I918" s="375"/>
      <c r="J918" s="375"/>
    </row>
    <row r="919" spans="2:10" ht="15">
      <c r="B919" s="358"/>
      <c r="C919" s="358"/>
      <c r="D919" s="379"/>
      <c r="E919" s="358"/>
      <c r="F919" s="358"/>
      <c r="G919" s="370"/>
      <c r="H919" s="370"/>
      <c r="I919" s="370"/>
      <c r="J919" s="370"/>
    </row>
    <row r="920" spans="2:10" ht="15">
      <c r="B920" s="358"/>
      <c r="C920" s="358"/>
      <c r="D920" s="379"/>
      <c r="E920" s="358"/>
      <c r="F920" s="358"/>
      <c r="G920" s="370"/>
      <c r="H920" s="370"/>
      <c r="I920" s="370"/>
      <c r="J920" s="370"/>
    </row>
    <row r="922" spans="2:10" ht="15">
      <c r="B922" s="889" t="s">
        <v>288</v>
      </c>
      <c r="C922" s="889"/>
      <c r="D922" s="347"/>
      <c r="E922" s="347"/>
      <c r="F922" s="347"/>
      <c r="G922" s="347"/>
      <c r="H922" s="347"/>
      <c r="I922" s="347"/>
      <c r="J922" s="347"/>
    </row>
    <row r="923" spans="2:10" ht="15.75">
      <c r="B923" s="889" t="s">
        <v>375</v>
      </c>
      <c r="C923" s="889"/>
      <c r="D923" s="889"/>
      <c r="E923" s="889"/>
      <c r="F923" s="889"/>
      <c r="G923" s="889"/>
      <c r="H923" s="889"/>
      <c r="I923" s="347"/>
      <c r="J923" s="347"/>
    </row>
    <row r="924" ht="21.75" customHeight="1"/>
    <row r="925" spans="2:11" ht="23.25">
      <c r="B925" s="884" t="s">
        <v>376</v>
      </c>
      <c r="C925" s="884"/>
      <c r="D925" s="884"/>
      <c r="E925" s="884"/>
      <c r="F925" s="884"/>
      <c r="G925" s="884"/>
      <c r="H925" s="884"/>
      <c r="I925" s="884"/>
      <c r="J925" s="884"/>
      <c r="K925" s="884"/>
    </row>
    <row r="926" ht="23.25" customHeight="1">
      <c r="B926" s="357"/>
    </row>
    <row r="927" spans="2:5" ht="20.25">
      <c r="B927" s="885" t="s">
        <v>377</v>
      </c>
      <c r="C927" s="885"/>
      <c r="D927" s="885"/>
      <c r="E927" s="885"/>
    </row>
    <row r="928" spans="2:5" ht="20.25">
      <c r="B928" s="364"/>
      <c r="C928" s="364"/>
      <c r="D928" s="364"/>
      <c r="E928" s="364"/>
    </row>
    <row r="929" spans="2:8" ht="15.75">
      <c r="B929" s="894" t="s">
        <v>2503</v>
      </c>
      <c r="C929" s="894"/>
      <c r="D929" s="894"/>
      <c r="E929" s="894"/>
      <c r="F929" s="894"/>
      <c r="G929" s="894"/>
      <c r="H929" s="894"/>
    </row>
    <row r="930" ht="22.5" customHeight="1">
      <c r="B930" s="67"/>
    </row>
    <row r="931" spans="2:11" ht="47.25">
      <c r="B931" s="360" t="s">
        <v>272</v>
      </c>
      <c r="C931" s="353" t="s">
        <v>378</v>
      </c>
      <c r="D931" s="360" t="s">
        <v>379</v>
      </c>
      <c r="E931" s="353" t="s">
        <v>380</v>
      </c>
      <c r="F931" s="353" t="s">
        <v>381</v>
      </c>
      <c r="G931" s="353" t="s">
        <v>382</v>
      </c>
      <c r="H931" s="370"/>
      <c r="I931" s="370"/>
      <c r="J931" s="370"/>
      <c r="K931" s="370"/>
    </row>
    <row r="932" spans="2:11" ht="35.25" customHeight="1">
      <c r="B932" s="361">
        <v>1</v>
      </c>
      <c r="C932" s="602" t="s">
        <v>1682</v>
      </c>
      <c r="D932" s="616">
        <v>40721</v>
      </c>
      <c r="E932" s="361"/>
      <c r="F932" s="617">
        <v>2205</v>
      </c>
      <c r="G932" s="361">
        <v>37</v>
      </c>
      <c r="H932" s="26"/>
      <c r="I932" s="26"/>
      <c r="J932" s="26"/>
      <c r="K932" s="26"/>
    </row>
    <row r="933" spans="2:11" ht="50.25" customHeight="1">
      <c r="B933" s="361">
        <v>2</v>
      </c>
      <c r="C933" s="602" t="s">
        <v>1683</v>
      </c>
      <c r="D933" s="361" t="s">
        <v>1684</v>
      </c>
      <c r="E933" s="361"/>
      <c r="F933" s="617">
        <v>1300</v>
      </c>
      <c r="G933" s="361">
        <v>44</v>
      </c>
      <c r="H933" s="26"/>
      <c r="I933" s="26"/>
      <c r="J933" s="26"/>
      <c r="K933" s="26"/>
    </row>
    <row r="934" spans="2:11" ht="45">
      <c r="B934" s="361">
        <v>3</v>
      </c>
      <c r="C934" s="602" t="s">
        <v>1685</v>
      </c>
      <c r="D934" s="616">
        <v>40862</v>
      </c>
      <c r="E934" s="361"/>
      <c r="F934" s="617">
        <v>1000</v>
      </c>
      <c r="G934" s="361">
        <v>22</v>
      </c>
      <c r="H934" s="26"/>
      <c r="I934" s="26"/>
      <c r="J934" s="26"/>
      <c r="K934" s="26"/>
    </row>
    <row r="935" spans="2:11" ht="49.5" customHeight="1">
      <c r="B935" s="361">
        <v>4</v>
      </c>
      <c r="C935" s="602" t="s">
        <v>1686</v>
      </c>
      <c r="D935" s="361" t="s">
        <v>1687</v>
      </c>
      <c r="E935" s="617">
        <v>8000</v>
      </c>
      <c r="F935" s="617">
        <v>45000</v>
      </c>
      <c r="G935" s="595">
        <v>45</v>
      </c>
      <c r="H935" s="26"/>
      <c r="I935" s="26"/>
      <c r="J935" s="26"/>
      <c r="K935" s="26"/>
    </row>
    <row r="936" spans="2:11" ht="37.5" customHeight="1">
      <c r="B936" s="361">
        <v>5</v>
      </c>
      <c r="C936" s="602" t="s">
        <v>1688</v>
      </c>
      <c r="D936" s="618">
        <v>40309</v>
      </c>
      <c r="E936" s="617">
        <v>1500</v>
      </c>
      <c r="F936" s="617">
        <v>4500</v>
      </c>
      <c r="G936" s="595">
        <v>30</v>
      </c>
      <c r="H936" s="26"/>
      <c r="I936" s="26"/>
      <c r="J936" s="26"/>
      <c r="K936" s="26"/>
    </row>
    <row r="937" spans="2:11" ht="25.5" customHeight="1">
      <c r="B937" s="361">
        <v>6</v>
      </c>
      <c r="C937" s="602" t="s">
        <v>1689</v>
      </c>
      <c r="D937" s="618">
        <v>40379</v>
      </c>
      <c r="E937" s="617">
        <v>1500</v>
      </c>
      <c r="F937" s="617">
        <v>2500</v>
      </c>
      <c r="G937" s="595">
        <v>27</v>
      </c>
      <c r="H937" s="26"/>
      <c r="I937" s="26"/>
      <c r="J937" s="26"/>
      <c r="K937" s="26"/>
    </row>
    <row r="938" spans="2:11" ht="37.5" customHeight="1">
      <c r="B938" s="361">
        <v>7</v>
      </c>
      <c r="C938" s="602" t="s">
        <v>1690</v>
      </c>
      <c r="D938" s="618">
        <v>39995</v>
      </c>
      <c r="E938" s="617">
        <v>20000</v>
      </c>
      <c r="F938" s="617">
        <v>10000</v>
      </c>
      <c r="G938" s="595">
        <v>7</v>
      </c>
      <c r="H938" s="26"/>
      <c r="I938" s="26"/>
      <c r="J938" s="26"/>
      <c r="K938" s="26"/>
    </row>
    <row r="939" spans="2:11" ht="21" customHeight="1">
      <c r="B939" s="361">
        <v>8</v>
      </c>
      <c r="C939" s="602" t="s">
        <v>1691</v>
      </c>
      <c r="D939" s="596">
        <v>39965</v>
      </c>
      <c r="E939" s="617">
        <v>300</v>
      </c>
      <c r="F939" s="617">
        <v>300</v>
      </c>
      <c r="G939" s="595">
        <v>20</v>
      </c>
      <c r="H939" s="26"/>
      <c r="I939" s="26"/>
      <c r="J939" s="26"/>
      <c r="K939" s="26"/>
    </row>
    <row r="940" ht="24" customHeight="1">
      <c r="G940" s="24"/>
    </row>
    <row r="941" spans="2:11" ht="20.25">
      <c r="B941" s="890" t="s">
        <v>383</v>
      </c>
      <c r="C941" s="890"/>
      <c r="D941" s="890"/>
      <c r="E941" s="381"/>
      <c r="F941" s="381"/>
      <c r="G941" s="381"/>
      <c r="H941" s="381"/>
      <c r="I941" s="381"/>
      <c r="J941" s="381"/>
      <c r="K941" s="381"/>
    </row>
    <row r="942" spans="2:11" ht="20.25">
      <c r="B942" s="343"/>
      <c r="C942" s="343"/>
      <c r="D942" s="343"/>
      <c r="E942" s="381"/>
      <c r="F942" s="381"/>
      <c r="G942" s="381"/>
      <c r="H942" s="381"/>
      <c r="I942" s="381"/>
      <c r="J942" s="381"/>
      <c r="K942" s="381"/>
    </row>
    <row r="943" spans="2:11" ht="20.25">
      <c r="B943" s="894" t="s">
        <v>2503</v>
      </c>
      <c r="C943" s="894"/>
      <c r="D943" s="894"/>
      <c r="E943" s="894"/>
      <c r="F943" s="894"/>
      <c r="G943" s="894"/>
      <c r="H943" s="894"/>
      <c r="I943" s="381"/>
      <c r="J943" s="381"/>
      <c r="K943" s="381"/>
    </row>
    <row r="944" spans="2:11" ht="21" customHeight="1">
      <c r="B944" s="348"/>
      <c r="C944" s="348"/>
      <c r="D944" s="348"/>
      <c r="E944" s="348"/>
      <c r="F944" s="348"/>
      <c r="G944" s="348"/>
      <c r="H944" s="348"/>
      <c r="I944" s="348"/>
      <c r="J944" s="348"/>
      <c r="K944" s="348"/>
    </row>
    <row r="945" spans="2:11" ht="47.25">
      <c r="B945" s="360" t="s">
        <v>272</v>
      </c>
      <c r="C945" s="360" t="s">
        <v>307</v>
      </c>
      <c r="D945" s="353" t="s">
        <v>384</v>
      </c>
      <c r="E945" s="353" t="s">
        <v>385</v>
      </c>
      <c r="F945" s="353" t="s">
        <v>386</v>
      </c>
      <c r="G945" s="353" t="s">
        <v>387</v>
      </c>
      <c r="H945" s="382"/>
      <c r="I945" s="375"/>
      <c r="J945" s="370"/>
      <c r="K945" s="370"/>
    </row>
    <row r="946" spans="2:11" ht="100.5" customHeight="1">
      <c r="B946" s="361">
        <v>1</v>
      </c>
      <c r="C946" s="361" t="s">
        <v>2497</v>
      </c>
      <c r="D946" s="361" t="s">
        <v>2498</v>
      </c>
      <c r="E946" s="361" t="s">
        <v>2499</v>
      </c>
      <c r="F946" s="619">
        <v>13500</v>
      </c>
      <c r="G946" s="619">
        <v>5300</v>
      </c>
      <c r="H946" s="348"/>
      <c r="I946" s="348"/>
      <c r="J946" s="348"/>
      <c r="K946" s="348"/>
    </row>
    <row r="947" spans="2:11" s="686" customFormat="1" ht="100.5" customHeight="1">
      <c r="B947" s="361">
        <v>2</v>
      </c>
      <c r="C947" s="361" t="s">
        <v>2500</v>
      </c>
      <c r="D947" s="361" t="s">
        <v>2501</v>
      </c>
      <c r="E947" s="361" t="s">
        <v>2502</v>
      </c>
      <c r="F947" s="693">
        <v>123712.89</v>
      </c>
      <c r="G947" s="693">
        <v>73397.2</v>
      </c>
      <c r="H947" s="348"/>
      <c r="I947" s="348"/>
      <c r="J947" s="348"/>
      <c r="K947" s="348"/>
    </row>
    <row r="948" spans="2:11" ht="90" customHeight="1">
      <c r="B948" s="361">
        <v>3</v>
      </c>
      <c r="C948" s="361" t="s">
        <v>1692</v>
      </c>
      <c r="D948" s="361" t="s">
        <v>1304</v>
      </c>
      <c r="E948" s="361" t="s">
        <v>1693</v>
      </c>
      <c r="F948" s="619">
        <v>20000</v>
      </c>
      <c r="G948" s="619">
        <v>5000</v>
      </c>
      <c r="H948" s="348"/>
      <c r="I948" s="348"/>
      <c r="J948" s="348"/>
      <c r="K948" s="348"/>
    </row>
    <row r="949" spans="2:11" s="686" customFormat="1" ht="90" customHeight="1">
      <c r="B949" s="361">
        <v>4</v>
      </c>
      <c r="C949" s="361" t="s">
        <v>1694</v>
      </c>
      <c r="D949" s="361" t="s">
        <v>1304</v>
      </c>
      <c r="E949" s="361" t="s">
        <v>1695</v>
      </c>
      <c r="F949" s="619">
        <v>20000</v>
      </c>
      <c r="G949" s="619">
        <v>5000</v>
      </c>
      <c r="H949" s="348"/>
      <c r="I949" s="348"/>
      <c r="J949" s="348"/>
      <c r="K949" s="348"/>
    </row>
    <row r="950" spans="2:11" ht="104.25" customHeight="1">
      <c r="B950" s="361">
        <v>5</v>
      </c>
      <c r="C950" s="361" t="s">
        <v>1696</v>
      </c>
      <c r="D950" s="361" t="s">
        <v>1304</v>
      </c>
      <c r="E950" s="361" t="s">
        <v>1697</v>
      </c>
      <c r="F950" s="619">
        <v>80000</v>
      </c>
      <c r="G950" s="619">
        <v>10000</v>
      </c>
      <c r="H950" s="348"/>
      <c r="I950" s="348"/>
      <c r="J950" s="348"/>
      <c r="K950" s="348"/>
    </row>
    <row r="951" spans="2:11" ht="15">
      <c r="B951" s="349"/>
      <c r="C951" s="349"/>
      <c r="D951" s="349"/>
      <c r="E951" s="349"/>
      <c r="F951" s="349"/>
      <c r="G951" s="349"/>
      <c r="H951" s="348"/>
      <c r="I951" s="348"/>
      <c r="J951" s="348"/>
      <c r="K951" s="348"/>
    </row>
    <row r="952" spans="2:11" ht="15">
      <c r="B952" s="889" t="s">
        <v>288</v>
      </c>
      <c r="C952" s="889"/>
      <c r="D952" s="348"/>
      <c r="E952" s="348"/>
      <c r="F952" s="348"/>
      <c r="G952" s="348"/>
      <c r="H952" s="348"/>
      <c r="I952" s="348"/>
      <c r="J952" s="348"/>
      <c r="K952" s="348"/>
    </row>
    <row r="953" spans="2:11" ht="15">
      <c r="B953" s="348" t="s">
        <v>388</v>
      </c>
      <c r="C953" s="348"/>
      <c r="D953" s="348"/>
      <c r="E953" s="348"/>
      <c r="F953" s="348"/>
      <c r="G953" s="348"/>
      <c r="H953" s="348"/>
      <c r="I953" s="348"/>
      <c r="J953" s="348"/>
      <c r="K953" s="348"/>
    </row>
    <row r="954" spans="2:11" ht="21.75" customHeight="1">
      <c r="B954" s="348"/>
      <c r="C954" s="348"/>
      <c r="D954" s="348"/>
      <c r="E954" s="348"/>
      <c r="F954" s="348"/>
      <c r="G954" s="348"/>
      <c r="H954" s="348"/>
      <c r="I954" s="348"/>
      <c r="J954" s="348"/>
      <c r="K954" s="348"/>
    </row>
    <row r="955" spans="2:11" ht="20.25">
      <c r="B955" s="890" t="s">
        <v>389</v>
      </c>
      <c r="C955" s="890"/>
      <c r="D955" s="890"/>
      <c r="E955" s="383"/>
      <c r="F955" s="383"/>
      <c r="G955" s="383"/>
      <c r="H955" s="383"/>
      <c r="I955" s="383"/>
      <c r="J955" s="383"/>
      <c r="K955" s="383"/>
    </row>
    <row r="956" spans="2:11" ht="20.25">
      <c r="B956" s="343"/>
      <c r="C956" s="343"/>
      <c r="D956" s="343"/>
      <c r="E956" s="383"/>
      <c r="F956" s="383"/>
      <c r="G956" s="383"/>
      <c r="H956" s="383"/>
      <c r="I956" s="383"/>
      <c r="J956" s="383"/>
      <c r="K956" s="383"/>
    </row>
    <row r="957" spans="2:11" ht="20.25">
      <c r="B957" s="894" t="s">
        <v>2503</v>
      </c>
      <c r="C957" s="894"/>
      <c r="D957" s="894"/>
      <c r="E957" s="894"/>
      <c r="F957" s="894"/>
      <c r="G957" s="894"/>
      <c r="H957" s="894"/>
      <c r="I957" s="383"/>
      <c r="J957" s="383"/>
      <c r="K957" s="383"/>
    </row>
    <row r="958" spans="2:11" ht="18.75" customHeight="1">
      <c r="B958" s="348"/>
      <c r="C958" s="348"/>
      <c r="D958" s="348"/>
      <c r="E958" s="348"/>
      <c r="F958" s="348"/>
      <c r="G958" s="348"/>
      <c r="H958" s="348"/>
      <c r="I958" s="348"/>
      <c r="J958" s="348"/>
      <c r="K958" s="348"/>
    </row>
    <row r="959" spans="2:11" ht="31.5">
      <c r="B959" s="360" t="s">
        <v>272</v>
      </c>
      <c r="C959" s="360" t="s">
        <v>390</v>
      </c>
      <c r="D959" s="353" t="s">
        <v>384</v>
      </c>
      <c r="E959" s="353" t="s">
        <v>391</v>
      </c>
      <c r="F959" s="353" t="s">
        <v>392</v>
      </c>
      <c r="G959" s="384"/>
      <c r="H959" s="893"/>
      <c r="I959" s="893"/>
      <c r="J959" s="893"/>
      <c r="K959" s="893"/>
    </row>
    <row r="960" spans="2:11" ht="30">
      <c r="B960" s="361">
        <v>1</v>
      </c>
      <c r="C960" s="361" t="s">
        <v>1698</v>
      </c>
      <c r="D960" s="361" t="s">
        <v>1699</v>
      </c>
      <c r="E960" s="620">
        <v>399268.8</v>
      </c>
      <c r="F960" s="361">
        <v>2009</v>
      </c>
      <c r="G960" s="349"/>
      <c r="H960" s="892"/>
      <c r="I960" s="892"/>
      <c r="J960" s="891"/>
      <c r="K960" s="891"/>
    </row>
    <row r="961" spans="2:11" ht="30">
      <c r="B961" s="361">
        <v>2</v>
      </c>
      <c r="C961" s="361" t="s">
        <v>1700</v>
      </c>
      <c r="D961" s="361" t="s">
        <v>1340</v>
      </c>
      <c r="E961" s="361">
        <v>500000</v>
      </c>
      <c r="F961" s="361">
        <v>2011</v>
      </c>
      <c r="G961" s="349"/>
      <c r="H961" s="892"/>
      <c r="I961" s="892"/>
      <c r="J961" s="891"/>
      <c r="K961" s="891"/>
    </row>
    <row r="962" spans="2:11" ht="15">
      <c r="B962" s="363"/>
      <c r="C962" s="363"/>
      <c r="D962" s="363"/>
      <c r="E962" s="363"/>
      <c r="F962" s="363"/>
      <c r="G962" s="349"/>
      <c r="H962" s="892"/>
      <c r="I962" s="892"/>
      <c r="J962" s="891"/>
      <c r="K962" s="891"/>
    </row>
    <row r="963" spans="2:11" ht="15">
      <c r="B963" s="363"/>
      <c r="C963" s="363"/>
      <c r="D963" s="363"/>
      <c r="E963" s="363"/>
      <c r="F963" s="363"/>
      <c r="G963" s="349"/>
      <c r="H963" s="892"/>
      <c r="I963" s="892"/>
      <c r="J963" s="891"/>
      <c r="K963" s="891"/>
    </row>
    <row r="964" spans="2:11" ht="25.5" customHeight="1">
      <c r="B964" s="348"/>
      <c r="C964" s="348"/>
      <c r="D964" s="348"/>
      <c r="E964" s="348"/>
      <c r="F964" s="348"/>
      <c r="G964" s="348"/>
      <c r="H964" s="348"/>
      <c r="I964" s="348"/>
      <c r="J964" s="348"/>
      <c r="K964" s="348"/>
    </row>
    <row r="965" spans="2:11" ht="20.25">
      <c r="B965" s="890" t="s">
        <v>393</v>
      </c>
      <c r="C965" s="890"/>
      <c r="D965" s="890"/>
      <c r="E965" s="381"/>
      <c r="F965" s="381"/>
      <c r="G965" s="381"/>
      <c r="H965" s="381"/>
      <c r="I965" s="381"/>
      <c r="J965" s="381"/>
      <c r="K965" s="381"/>
    </row>
    <row r="966" spans="2:11" ht="12" customHeight="1">
      <c r="B966" s="343"/>
      <c r="C966" s="343"/>
      <c r="D966" s="343"/>
      <c r="E966" s="381"/>
      <c r="F966" s="381"/>
      <c r="G966" s="381"/>
      <c r="H966" s="381"/>
      <c r="I966" s="381"/>
      <c r="J966" s="381"/>
      <c r="K966" s="381"/>
    </row>
    <row r="967" spans="2:11" ht="20.25">
      <c r="B967" s="894" t="s">
        <v>2503</v>
      </c>
      <c r="C967" s="894"/>
      <c r="D967" s="894"/>
      <c r="E967" s="894"/>
      <c r="F967" s="894"/>
      <c r="G967" s="894"/>
      <c r="H967" s="894"/>
      <c r="I967" s="381"/>
      <c r="J967" s="381"/>
      <c r="K967" s="381"/>
    </row>
    <row r="968" spans="2:11" ht="24" customHeight="1">
      <c r="B968" s="348"/>
      <c r="C968" s="348"/>
      <c r="D968" s="348"/>
      <c r="E968" s="348"/>
      <c r="F968" s="348"/>
      <c r="G968" s="348"/>
      <c r="H968" s="348"/>
      <c r="I968" s="348"/>
      <c r="J968" s="348"/>
      <c r="K968" s="348"/>
    </row>
    <row r="969" spans="2:11" ht="31.5">
      <c r="B969" s="360" t="s">
        <v>272</v>
      </c>
      <c r="C969" s="353" t="s">
        <v>394</v>
      </c>
      <c r="D969" s="353" t="s">
        <v>395</v>
      </c>
      <c r="E969" s="353" t="s">
        <v>396</v>
      </c>
      <c r="F969" s="353" t="s">
        <v>397</v>
      </c>
      <c r="G969" s="382"/>
      <c r="H969" s="382"/>
      <c r="I969" s="370"/>
      <c r="J969" s="370"/>
      <c r="K969" s="370"/>
    </row>
    <row r="970" spans="2:11" ht="19.5" customHeight="1">
      <c r="B970" s="361">
        <v>1</v>
      </c>
      <c r="C970" s="361" t="s">
        <v>1701</v>
      </c>
      <c r="D970" s="361" t="s">
        <v>1702</v>
      </c>
      <c r="E970" s="361">
        <v>4500</v>
      </c>
      <c r="F970" s="361">
        <v>2010</v>
      </c>
      <c r="G970" s="349"/>
      <c r="H970" s="348"/>
      <c r="I970" s="348"/>
      <c r="J970" s="348"/>
      <c r="K970" s="348"/>
    </row>
    <row r="971" spans="2:11" ht="22.5" customHeight="1">
      <c r="B971" s="361">
        <v>2</v>
      </c>
      <c r="C971" s="361" t="s">
        <v>1703</v>
      </c>
      <c r="D971" s="361" t="s">
        <v>1704</v>
      </c>
      <c r="E971" s="361">
        <v>700</v>
      </c>
      <c r="F971" s="361">
        <v>2010</v>
      </c>
      <c r="G971" s="349"/>
      <c r="H971" s="348"/>
      <c r="I971" s="348"/>
      <c r="J971" s="348"/>
      <c r="K971" s="348"/>
    </row>
    <row r="972" spans="2:11" ht="19.5" customHeight="1">
      <c r="B972" s="361">
        <v>3</v>
      </c>
      <c r="C972" s="361" t="s">
        <v>1705</v>
      </c>
      <c r="D972" s="361" t="s">
        <v>1702</v>
      </c>
      <c r="E972" s="361">
        <v>180</v>
      </c>
      <c r="F972" s="361">
        <v>2009</v>
      </c>
      <c r="G972" s="349"/>
      <c r="H972" s="348"/>
      <c r="I972" s="348"/>
      <c r="J972" s="348"/>
      <c r="K972" s="348"/>
    </row>
    <row r="973" spans="2:11" ht="22.5" customHeight="1">
      <c r="B973" s="361">
        <v>4</v>
      </c>
      <c r="C973" s="361" t="s">
        <v>1706</v>
      </c>
      <c r="D973" s="361" t="s">
        <v>1707</v>
      </c>
      <c r="E973" s="361">
        <v>1100</v>
      </c>
      <c r="F973" s="361">
        <v>2008</v>
      </c>
      <c r="G973" s="349"/>
      <c r="H973" s="348"/>
      <c r="I973" s="348"/>
      <c r="J973" s="348"/>
      <c r="K973" s="348"/>
    </row>
    <row r="974" spans="2:11" ht="15">
      <c r="B974" s="348"/>
      <c r="C974" s="348"/>
      <c r="D974" s="348"/>
      <c r="E974" s="348"/>
      <c r="F974" s="348"/>
      <c r="G974" s="348"/>
      <c r="H974" s="348"/>
      <c r="I974" s="348"/>
      <c r="J974" s="348"/>
      <c r="K974" s="348"/>
    </row>
    <row r="975" spans="2:11" ht="15">
      <c r="B975" s="889" t="s">
        <v>288</v>
      </c>
      <c r="C975" s="889"/>
      <c r="D975" s="348"/>
      <c r="E975" s="348"/>
      <c r="F975" s="348"/>
      <c r="G975" s="348"/>
      <c r="H975" s="348"/>
      <c r="I975" s="348"/>
      <c r="J975" s="348"/>
      <c r="K975" s="348"/>
    </row>
    <row r="976" spans="2:11" ht="15">
      <c r="B976" s="889" t="s">
        <v>398</v>
      </c>
      <c r="C976" s="889"/>
      <c r="D976" s="889"/>
      <c r="E976" s="348"/>
      <c r="F976" s="348"/>
      <c r="G976" s="348"/>
      <c r="H976" s="348"/>
      <c r="I976" s="348"/>
      <c r="J976" s="348"/>
      <c r="K976" s="348"/>
    </row>
    <row r="977" ht="22.5" customHeight="1"/>
    <row r="978" spans="2:9" ht="23.25">
      <c r="B978" s="884" t="s">
        <v>399</v>
      </c>
      <c r="C978" s="884"/>
      <c r="D978" s="884"/>
      <c r="E978" s="884"/>
      <c r="F978" s="884"/>
      <c r="G978" s="884"/>
      <c r="H978" s="884"/>
      <c r="I978" s="373"/>
    </row>
    <row r="979" ht="15.75" customHeight="1"/>
    <row r="980" spans="2:9" ht="20.25">
      <c r="B980" s="890" t="s">
        <v>400</v>
      </c>
      <c r="C980" s="890"/>
      <c r="D980" s="890"/>
      <c r="E980" s="890"/>
      <c r="F980" s="890"/>
      <c r="G980" s="890"/>
      <c r="H980" s="890"/>
      <c r="I980" s="890"/>
    </row>
    <row r="981" spans="2:9" ht="20.25">
      <c r="B981" s="343"/>
      <c r="C981" s="343"/>
      <c r="D981" s="343"/>
      <c r="E981" s="343"/>
      <c r="F981" s="343"/>
      <c r="G981" s="343"/>
      <c r="H981" s="343"/>
      <c r="I981" s="343"/>
    </row>
    <row r="982" spans="2:9" ht="20.25">
      <c r="B982" s="887" t="s">
        <v>401</v>
      </c>
      <c r="C982" s="887"/>
      <c r="D982" s="887"/>
      <c r="E982" s="887"/>
      <c r="F982" s="887"/>
      <c r="G982" s="887"/>
      <c r="H982" s="887"/>
      <c r="I982" s="343"/>
    </row>
    <row r="983" ht="19.5" customHeight="1"/>
    <row r="984" spans="2:9" ht="47.25">
      <c r="B984" s="360" t="s">
        <v>272</v>
      </c>
      <c r="C984" s="360" t="s">
        <v>402</v>
      </c>
      <c r="D984" s="353" t="s">
        <v>403</v>
      </c>
      <c r="E984" s="353" t="s">
        <v>404</v>
      </c>
      <c r="F984" s="353" t="s">
        <v>405</v>
      </c>
      <c r="G984" s="353" t="s">
        <v>406</v>
      </c>
      <c r="H984" s="353" t="s">
        <v>308</v>
      </c>
      <c r="I984" s="370"/>
    </row>
    <row r="985" spans="2:9" ht="30">
      <c r="B985" s="361">
        <v>1</v>
      </c>
      <c r="C985" s="361" t="s">
        <v>1708</v>
      </c>
      <c r="D985" s="361" t="s">
        <v>1709</v>
      </c>
      <c r="E985" s="361" t="s">
        <v>1710</v>
      </c>
      <c r="F985" s="361" t="s">
        <v>1711</v>
      </c>
      <c r="G985" s="361" t="s">
        <v>1712</v>
      </c>
      <c r="H985" s="361" t="s">
        <v>1713</v>
      </c>
      <c r="I985" s="26"/>
    </row>
    <row r="986" spans="2:9" ht="30">
      <c r="B986" s="361">
        <v>2</v>
      </c>
      <c r="C986" s="361" t="s">
        <v>1714</v>
      </c>
      <c r="D986" s="361" t="s">
        <v>1715</v>
      </c>
      <c r="E986" s="361" t="s">
        <v>1710</v>
      </c>
      <c r="F986" s="361" t="s">
        <v>1711</v>
      </c>
      <c r="G986" s="361" t="s">
        <v>1712</v>
      </c>
      <c r="H986" s="361" t="s">
        <v>1713</v>
      </c>
      <c r="I986" s="26"/>
    </row>
    <row r="987" spans="2:9" ht="30">
      <c r="B987" s="361">
        <v>3</v>
      </c>
      <c r="C987" s="361" t="s">
        <v>1716</v>
      </c>
      <c r="D987" s="361" t="s">
        <v>1715</v>
      </c>
      <c r="E987" s="361" t="s">
        <v>1710</v>
      </c>
      <c r="F987" s="361" t="s">
        <v>1711</v>
      </c>
      <c r="G987" s="361" t="s">
        <v>1712</v>
      </c>
      <c r="H987" s="361" t="s">
        <v>1713</v>
      </c>
      <c r="I987" s="26"/>
    </row>
    <row r="988" spans="2:9" s="692" customFormat="1" ht="45">
      <c r="B988" s="361">
        <v>4</v>
      </c>
      <c r="C988" s="361" t="s">
        <v>1717</v>
      </c>
      <c r="D988" s="361" t="s">
        <v>1718</v>
      </c>
      <c r="E988" s="361" t="s">
        <v>1668</v>
      </c>
      <c r="F988" s="361" t="s">
        <v>1711</v>
      </c>
      <c r="G988" s="361" t="s">
        <v>1712</v>
      </c>
      <c r="H988" s="361" t="s">
        <v>1667</v>
      </c>
      <c r="I988" s="26"/>
    </row>
    <row r="989" spans="2:9" s="692" customFormat="1" ht="45.75">
      <c r="B989" s="361">
        <v>5</v>
      </c>
      <c r="C989" s="361" t="s">
        <v>2504</v>
      </c>
      <c r="D989" s="695" t="s">
        <v>2505</v>
      </c>
      <c r="E989" s="361" t="s">
        <v>1710</v>
      </c>
      <c r="F989" s="361" t="s">
        <v>1711</v>
      </c>
      <c r="G989" s="361" t="s">
        <v>2506</v>
      </c>
      <c r="H989" s="361" t="s">
        <v>1667</v>
      </c>
      <c r="I989" s="26"/>
    </row>
    <row r="990" spans="2:9" s="694" customFormat="1" ht="60.75">
      <c r="B990" s="613">
        <v>6</v>
      </c>
      <c r="C990" s="613" t="s">
        <v>2507</v>
      </c>
      <c r="D990" s="696" t="s">
        <v>2508</v>
      </c>
      <c r="E990" s="361" t="s">
        <v>1710</v>
      </c>
      <c r="F990" s="361" t="s">
        <v>1711</v>
      </c>
      <c r="G990" s="361" t="s">
        <v>2506</v>
      </c>
      <c r="H990" s="361" t="s">
        <v>1713</v>
      </c>
      <c r="I990" s="26"/>
    </row>
    <row r="991" spans="2:9" s="694" customFormat="1" ht="60.75">
      <c r="B991" s="613">
        <v>7</v>
      </c>
      <c r="C991" s="613" t="s">
        <v>2512</v>
      </c>
      <c r="D991" s="696" t="s">
        <v>2508</v>
      </c>
      <c r="E991" s="361" t="s">
        <v>1710</v>
      </c>
      <c r="F991" s="361" t="s">
        <v>1711</v>
      </c>
      <c r="G991" s="361" t="s">
        <v>2506</v>
      </c>
      <c r="H991" s="361" t="s">
        <v>1667</v>
      </c>
      <c r="I991" s="26"/>
    </row>
    <row r="992" s="692" customFormat="1" ht="15.75">
      <c r="I992" s="26"/>
    </row>
    <row r="993" ht="15.75">
      <c r="I993" s="26"/>
    </row>
    <row r="995" spans="2:9" ht="15">
      <c r="B995" s="889" t="s">
        <v>288</v>
      </c>
      <c r="C995" s="889"/>
      <c r="D995" s="348"/>
      <c r="E995" s="348"/>
      <c r="F995" s="348"/>
      <c r="G995" s="348"/>
      <c r="H995" s="348"/>
      <c r="I995" s="348"/>
    </row>
    <row r="996" spans="2:9" ht="15">
      <c r="B996" s="889" t="s">
        <v>407</v>
      </c>
      <c r="C996" s="889"/>
      <c r="D996" s="889"/>
      <c r="E996" s="889"/>
      <c r="F996" s="889"/>
      <c r="G996" s="889"/>
      <c r="H996" s="348"/>
      <c r="I996" s="348"/>
    </row>
    <row r="997" spans="2:9" ht="15">
      <c r="B997" s="889" t="s">
        <v>408</v>
      </c>
      <c r="C997" s="889"/>
      <c r="D997" s="889"/>
      <c r="E997" s="348"/>
      <c r="F997" s="348"/>
      <c r="G997" s="348"/>
      <c r="H997" s="348"/>
      <c r="I997" s="348"/>
    </row>
    <row r="998" ht="18" customHeight="1"/>
    <row r="999" spans="2:9" ht="20.25">
      <c r="B999" s="890" t="s">
        <v>409</v>
      </c>
      <c r="C999" s="890"/>
      <c r="D999" s="890"/>
      <c r="E999" s="890"/>
      <c r="F999" s="890"/>
      <c r="G999" s="890"/>
      <c r="H999" s="890"/>
      <c r="I999" s="890"/>
    </row>
    <row r="1000" spans="2:9" ht="20.25">
      <c r="B1000" s="343"/>
      <c r="C1000" s="343"/>
      <c r="D1000" s="343"/>
      <c r="E1000" s="343"/>
      <c r="F1000" s="343"/>
      <c r="G1000" s="343"/>
      <c r="H1000" s="343"/>
      <c r="I1000" s="343"/>
    </row>
    <row r="1001" spans="2:9" ht="20.25">
      <c r="B1001" s="887" t="s">
        <v>410</v>
      </c>
      <c r="C1001" s="887"/>
      <c r="D1001" s="887"/>
      <c r="E1001" s="887"/>
      <c r="F1001" s="887"/>
      <c r="G1001" s="887"/>
      <c r="H1001" s="887"/>
      <c r="I1001" s="343"/>
    </row>
    <row r="1002" ht="19.5" customHeight="1"/>
    <row r="1003" spans="2:9" ht="47.25">
      <c r="B1003" s="360" t="s">
        <v>272</v>
      </c>
      <c r="C1003" s="353" t="s">
        <v>411</v>
      </c>
      <c r="D1003" s="353" t="s">
        <v>404</v>
      </c>
      <c r="E1003" s="353" t="s">
        <v>412</v>
      </c>
      <c r="F1003" s="353" t="s">
        <v>413</v>
      </c>
      <c r="G1003" s="353" t="s">
        <v>351</v>
      </c>
      <c r="H1003" s="370"/>
      <c r="I1003" s="370"/>
    </row>
    <row r="1004" spans="2:9" s="694" customFormat="1" ht="45">
      <c r="B1004" s="358">
        <v>1</v>
      </c>
      <c r="C1004" s="697" t="s">
        <v>2509</v>
      </c>
      <c r="D1004" s="361" t="s">
        <v>2045</v>
      </c>
      <c r="E1004" s="361" t="s">
        <v>1721</v>
      </c>
      <c r="F1004" s="361" t="s">
        <v>1722</v>
      </c>
      <c r="G1004" s="361" t="s">
        <v>853</v>
      </c>
      <c r="H1004" s="370"/>
      <c r="I1004" s="370"/>
    </row>
    <row r="1005" spans="2:9" ht="38.25" customHeight="1">
      <c r="B1005" s="361">
        <v>2</v>
      </c>
      <c r="C1005" s="361" t="s">
        <v>1719</v>
      </c>
      <c r="D1005" s="361" t="s">
        <v>1720</v>
      </c>
      <c r="E1005" s="361" t="s">
        <v>1721</v>
      </c>
      <c r="F1005" s="361" t="s">
        <v>1722</v>
      </c>
      <c r="G1005" s="361" t="s">
        <v>1723</v>
      </c>
      <c r="H1005" s="370"/>
      <c r="I1005" s="370"/>
    </row>
    <row r="1006" spans="2:9" ht="60">
      <c r="B1006" s="361">
        <v>3</v>
      </c>
      <c r="C1006" s="361" t="s">
        <v>1724</v>
      </c>
      <c r="D1006" s="361" t="s">
        <v>1720</v>
      </c>
      <c r="E1006" s="361" t="s">
        <v>1721</v>
      </c>
      <c r="F1006" s="361" t="s">
        <v>1722</v>
      </c>
      <c r="G1006" s="361" t="s">
        <v>1723</v>
      </c>
      <c r="H1006" s="370"/>
      <c r="I1006" s="370"/>
    </row>
    <row r="1007" spans="2:9" ht="38.25" customHeight="1">
      <c r="B1007" s="361">
        <v>4</v>
      </c>
      <c r="C1007" s="361" t="s">
        <v>1725</v>
      </c>
      <c r="D1007" s="361" t="s">
        <v>1720</v>
      </c>
      <c r="E1007" s="361" t="s">
        <v>1721</v>
      </c>
      <c r="F1007" s="361" t="s">
        <v>1722</v>
      </c>
      <c r="G1007" s="361" t="s">
        <v>1723</v>
      </c>
      <c r="H1007" s="370"/>
      <c r="I1007" s="370"/>
    </row>
    <row r="1008" spans="2:9" ht="36.75" customHeight="1">
      <c r="B1008" s="361">
        <v>5</v>
      </c>
      <c r="C1008" s="361" t="s">
        <v>1726</v>
      </c>
      <c r="D1008" s="361" t="s">
        <v>1720</v>
      </c>
      <c r="E1008" s="361" t="s">
        <v>1721</v>
      </c>
      <c r="F1008" s="361" t="s">
        <v>1722</v>
      </c>
      <c r="G1008" s="361" t="s">
        <v>853</v>
      </c>
      <c r="H1008" s="370"/>
      <c r="I1008" s="370"/>
    </row>
    <row r="1009" spans="2:9" ht="57" customHeight="1">
      <c r="B1009" s="361">
        <v>6</v>
      </c>
      <c r="C1009" s="361" t="s">
        <v>1727</v>
      </c>
      <c r="D1009" s="361" t="s">
        <v>1720</v>
      </c>
      <c r="E1009" s="361" t="s">
        <v>1721</v>
      </c>
      <c r="F1009" s="361" t="s">
        <v>1722</v>
      </c>
      <c r="G1009" s="361" t="s">
        <v>853</v>
      </c>
      <c r="H1009" s="370"/>
      <c r="I1009" s="370"/>
    </row>
    <row r="1010" spans="2:9" ht="45">
      <c r="B1010" s="361">
        <v>7</v>
      </c>
      <c r="C1010" s="361" t="s">
        <v>1728</v>
      </c>
      <c r="D1010" s="361" t="s">
        <v>1720</v>
      </c>
      <c r="E1010" s="361" t="s">
        <v>1721</v>
      </c>
      <c r="F1010" s="361" t="s">
        <v>1722</v>
      </c>
      <c r="G1010" s="361" t="s">
        <v>853</v>
      </c>
      <c r="H1010" s="370"/>
      <c r="I1010" s="370"/>
    </row>
    <row r="1011" spans="2:9" ht="53.25" customHeight="1">
      <c r="B1011" s="361">
        <v>8</v>
      </c>
      <c r="C1011" s="361" t="s">
        <v>1729</v>
      </c>
      <c r="D1011" s="361" t="s">
        <v>1720</v>
      </c>
      <c r="E1011" s="361" t="s">
        <v>1721</v>
      </c>
      <c r="F1011" s="361" t="s">
        <v>1722</v>
      </c>
      <c r="G1011" s="361" t="s">
        <v>853</v>
      </c>
      <c r="H1011" s="370"/>
      <c r="I1011" s="370"/>
    </row>
    <row r="1012" spans="2:9" ht="52.5" customHeight="1">
      <c r="B1012" s="361">
        <v>9</v>
      </c>
      <c r="C1012" s="361" t="s">
        <v>1730</v>
      </c>
      <c r="D1012" s="361" t="s">
        <v>1720</v>
      </c>
      <c r="E1012" s="361" t="s">
        <v>1721</v>
      </c>
      <c r="F1012" s="361" t="s">
        <v>1722</v>
      </c>
      <c r="G1012" s="361" t="s">
        <v>853</v>
      </c>
      <c r="H1012" s="370"/>
      <c r="I1012" s="370"/>
    </row>
    <row r="1013" spans="2:9" ht="52.5" customHeight="1">
      <c r="B1013" s="361">
        <v>10</v>
      </c>
      <c r="C1013" s="361" t="s">
        <v>1731</v>
      </c>
      <c r="D1013" s="361" t="s">
        <v>1720</v>
      </c>
      <c r="E1013" s="361" t="s">
        <v>1721</v>
      </c>
      <c r="F1013" s="361" t="s">
        <v>1722</v>
      </c>
      <c r="G1013" s="361" t="s">
        <v>1723</v>
      </c>
      <c r="H1013" s="370"/>
      <c r="I1013" s="370"/>
    </row>
    <row r="1014" spans="2:9" ht="51.75" customHeight="1">
      <c r="B1014" s="361">
        <v>11</v>
      </c>
      <c r="C1014" s="361" t="s">
        <v>1732</v>
      </c>
      <c r="D1014" s="361" t="s">
        <v>1733</v>
      </c>
      <c r="E1014" s="361" t="s">
        <v>1721</v>
      </c>
      <c r="F1014" s="361" t="s">
        <v>1734</v>
      </c>
      <c r="G1014" s="361" t="s">
        <v>853</v>
      </c>
      <c r="H1014" s="370"/>
      <c r="I1014" s="370"/>
    </row>
    <row r="1015" spans="2:9" ht="36.75" customHeight="1">
      <c r="B1015" s="361">
        <v>12</v>
      </c>
      <c r="C1015" s="361" t="s">
        <v>1735</v>
      </c>
      <c r="D1015" s="361" t="s">
        <v>1733</v>
      </c>
      <c r="E1015" s="361" t="s">
        <v>1736</v>
      </c>
      <c r="F1015" s="361" t="s">
        <v>1737</v>
      </c>
      <c r="G1015" s="361" t="s">
        <v>1723</v>
      </c>
      <c r="H1015" s="370"/>
      <c r="I1015" s="370"/>
    </row>
    <row r="1016" spans="2:9" ht="30">
      <c r="B1016" s="361">
        <v>13</v>
      </c>
      <c r="C1016" s="361" t="s">
        <v>1738</v>
      </c>
      <c r="D1016" s="361" t="s">
        <v>1733</v>
      </c>
      <c r="E1016" s="361"/>
      <c r="F1016" s="361" t="s">
        <v>1737</v>
      </c>
      <c r="G1016" s="361" t="s">
        <v>1723</v>
      </c>
      <c r="H1016" s="370"/>
      <c r="I1016" s="370"/>
    </row>
    <row r="1017" spans="2:9" ht="60">
      <c r="B1017" s="361">
        <v>14</v>
      </c>
      <c r="C1017" s="361" t="s">
        <v>1739</v>
      </c>
      <c r="D1017" s="361" t="s">
        <v>1733</v>
      </c>
      <c r="E1017" s="361" t="s">
        <v>1740</v>
      </c>
      <c r="F1017" s="361" t="s">
        <v>1741</v>
      </c>
      <c r="G1017" s="361" t="s">
        <v>853</v>
      </c>
      <c r="H1017" s="370"/>
      <c r="I1017" s="370"/>
    </row>
    <row r="1018" spans="2:9" ht="54.75" customHeight="1">
      <c r="B1018" s="361">
        <v>15</v>
      </c>
      <c r="C1018" s="361" t="s">
        <v>1742</v>
      </c>
      <c r="D1018" s="361" t="s">
        <v>1733</v>
      </c>
      <c r="E1018" s="361" t="s">
        <v>1743</v>
      </c>
      <c r="F1018" s="361" t="s">
        <v>1744</v>
      </c>
      <c r="G1018" s="361" t="s">
        <v>1723</v>
      </c>
      <c r="H1018" s="370"/>
      <c r="I1018" s="370"/>
    </row>
    <row r="1019" spans="2:9" ht="53.25" customHeight="1">
      <c r="B1019" s="361">
        <v>16</v>
      </c>
      <c r="C1019" s="361" t="s">
        <v>1745</v>
      </c>
      <c r="D1019" s="361" t="s">
        <v>1733</v>
      </c>
      <c r="E1019" s="361" t="s">
        <v>1746</v>
      </c>
      <c r="F1019" s="361" t="s">
        <v>1747</v>
      </c>
      <c r="G1019" s="361" t="s">
        <v>1723</v>
      </c>
      <c r="H1019" s="370"/>
      <c r="I1019" s="370"/>
    </row>
    <row r="1020" spans="2:9" ht="36.75" customHeight="1">
      <c r="B1020" s="361">
        <v>17</v>
      </c>
      <c r="C1020" s="361" t="s">
        <v>1748</v>
      </c>
      <c r="D1020" s="361" t="s">
        <v>1733</v>
      </c>
      <c r="E1020" s="361" t="s">
        <v>1749</v>
      </c>
      <c r="F1020" s="361" t="s">
        <v>1750</v>
      </c>
      <c r="G1020" s="361" t="s">
        <v>1723</v>
      </c>
      <c r="H1020" s="370"/>
      <c r="I1020" s="370"/>
    </row>
    <row r="1021" spans="2:9" ht="37.5" customHeight="1">
      <c r="B1021" s="361">
        <v>18</v>
      </c>
      <c r="C1021" s="361" t="s">
        <v>1751</v>
      </c>
      <c r="D1021" s="361" t="s">
        <v>1733</v>
      </c>
      <c r="E1021" s="361" t="s">
        <v>1752</v>
      </c>
      <c r="F1021" s="361">
        <v>2010</v>
      </c>
      <c r="G1021" s="361" t="s">
        <v>1723</v>
      </c>
      <c r="H1021" s="370"/>
      <c r="I1021" s="370"/>
    </row>
    <row r="1022" spans="2:9" ht="38.25" customHeight="1">
      <c r="B1022" s="361">
        <v>19</v>
      </c>
      <c r="C1022" s="601" t="s">
        <v>1753</v>
      </c>
      <c r="D1022" s="361" t="s">
        <v>1754</v>
      </c>
      <c r="E1022" s="361" t="s">
        <v>1721</v>
      </c>
      <c r="F1022" s="361" t="s">
        <v>1755</v>
      </c>
      <c r="G1022" s="361" t="s">
        <v>1723</v>
      </c>
      <c r="H1022" s="370"/>
      <c r="I1022" s="370"/>
    </row>
    <row r="1023" spans="2:9" ht="45">
      <c r="B1023" s="361">
        <v>20</v>
      </c>
      <c r="C1023" s="361" t="s">
        <v>1756</v>
      </c>
      <c r="D1023" s="361" t="s">
        <v>1754</v>
      </c>
      <c r="E1023" s="361" t="s">
        <v>1721</v>
      </c>
      <c r="F1023" s="361" t="s">
        <v>1737</v>
      </c>
      <c r="G1023" s="361" t="s">
        <v>1723</v>
      </c>
      <c r="H1023" s="370"/>
      <c r="I1023" s="370"/>
    </row>
    <row r="1024" spans="2:9" ht="37.5" customHeight="1">
      <c r="B1024" s="361">
        <v>21</v>
      </c>
      <c r="C1024" s="601" t="s">
        <v>1753</v>
      </c>
      <c r="D1024" s="361" t="s">
        <v>1185</v>
      </c>
      <c r="E1024" s="361" t="s">
        <v>1721</v>
      </c>
      <c r="F1024" s="361" t="s">
        <v>1737</v>
      </c>
      <c r="G1024" s="361" t="s">
        <v>1723</v>
      </c>
      <c r="H1024" s="370"/>
      <c r="I1024" s="370"/>
    </row>
    <row r="1025" spans="2:9" ht="52.5" customHeight="1">
      <c r="B1025" s="361">
        <v>22</v>
      </c>
      <c r="C1025" s="361" t="s">
        <v>1756</v>
      </c>
      <c r="D1025" s="361" t="s">
        <v>1185</v>
      </c>
      <c r="E1025" s="361" t="s">
        <v>1721</v>
      </c>
      <c r="F1025" s="361" t="s">
        <v>1757</v>
      </c>
      <c r="G1025" s="361" t="s">
        <v>1723</v>
      </c>
      <c r="H1025" s="370"/>
      <c r="I1025" s="370"/>
    </row>
    <row r="1026" spans="2:9" ht="38.25" customHeight="1">
      <c r="B1026" s="361">
        <v>23</v>
      </c>
      <c r="C1026" s="601" t="s">
        <v>1753</v>
      </c>
      <c r="D1026" s="361" t="s">
        <v>1758</v>
      </c>
      <c r="E1026" s="361" t="s">
        <v>1721</v>
      </c>
      <c r="F1026" s="361" t="s">
        <v>1757</v>
      </c>
      <c r="G1026" s="361" t="s">
        <v>1723</v>
      </c>
      <c r="H1026" s="370"/>
      <c r="I1026" s="370"/>
    </row>
    <row r="1027" spans="2:9" ht="36" customHeight="1">
      <c r="B1027" s="361">
        <v>24</v>
      </c>
      <c r="C1027" s="361" t="s">
        <v>1759</v>
      </c>
      <c r="D1027" s="361" t="s">
        <v>1758</v>
      </c>
      <c r="E1027" s="361" t="s">
        <v>1721</v>
      </c>
      <c r="F1027" s="361" t="s">
        <v>1838</v>
      </c>
      <c r="G1027" s="361" t="s">
        <v>853</v>
      </c>
      <c r="H1027" s="370"/>
      <c r="I1027" s="370"/>
    </row>
    <row r="1028" spans="2:9" ht="39.75" customHeight="1">
      <c r="B1028" s="361">
        <v>25</v>
      </c>
      <c r="C1028" s="361" t="s">
        <v>1760</v>
      </c>
      <c r="D1028" s="361" t="s">
        <v>1758</v>
      </c>
      <c r="E1028" s="361" t="s">
        <v>1721</v>
      </c>
      <c r="F1028" s="361" t="s">
        <v>1761</v>
      </c>
      <c r="G1028" s="361" t="s">
        <v>1723</v>
      </c>
      <c r="H1028" s="26"/>
      <c r="I1028" s="26"/>
    </row>
    <row r="1029" spans="2:9" ht="30">
      <c r="B1029" s="361">
        <v>26</v>
      </c>
      <c r="C1029" s="361" t="s">
        <v>1762</v>
      </c>
      <c r="D1029" s="361" t="s">
        <v>1758</v>
      </c>
      <c r="E1029" s="361" t="s">
        <v>1721</v>
      </c>
      <c r="F1029" s="361" t="s">
        <v>1757</v>
      </c>
      <c r="G1029" s="361" t="s">
        <v>1723</v>
      </c>
      <c r="H1029" s="26"/>
      <c r="I1029" s="26"/>
    </row>
    <row r="1031" spans="2:9" ht="15">
      <c r="B1031" s="889" t="s">
        <v>288</v>
      </c>
      <c r="C1031" s="889"/>
      <c r="D1031" s="348"/>
      <c r="E1031" s="348"/>
      <c r="F1031" s="348"/>
      <c r="G1031" s="348"/>
      <c r="H1031" s="348"/>
      <c r="I1031" s="348"/>
    </row>
    <row r="1032" spans="2:9" ht="15">
      <c r="B1032" s="889" t="s">
        <v>414</v>
      </c>
      <c r="C1032" s="889"/>
      <c r="D1032" s="889"/>
      <c r="E1032" s="889"/>
      <c r="F1032" s="889"/>
      <c r="G1032" s="889"/>
      <c r="H1032" s="348"/>
      <c r="I1032" s="348"/>
    </row>
    <row r="1033" spans="2:9" ht="15">
      <c r="B1033" s="889" t="s">
        <v>415</v>
      </c>
      <c r="C1033" s="889"/>
      <c r="D1033" s="889"/>
      <c r="E1033" s="348"/>
      <c r="F1033" s="348"/>
      <c r="G1033" s="348"/>
      <c r="H1033" s="348"/>
      <c r="I1033" s="348"/>
    </row>
    <row r="1034" spans="2:4" ht="15">
      <c r="B1034" s="889" t="s">
        <v>416</v>
      </c>
      <c r="C1034" s="889"/>
      <c r="D1034" s="889"/>
    </row>
    <row r="1035" ht="19.5" customHeight="1"/>
    <row r="1036" spans="2:9" ht="20.25">
      <c r="B1036" s="890" t="s">
        <v>417</v>
      </c>
      <c r="C1036" s="890"/>
      <c r="D1036" s="890"/>
      <c r="E1036" s="890"/>
      <c r="F1036" s="890"/>
      <c r="G1036" s="890"/>
      <c r="H1036" s="890"/>
      <c r="I1036" s="890"/>
    </row>
    <row r="1037" spans="2:9" ht="15" customHeight="1">
      <c r="B1037" s="343"/>
      <c r="C1037" s="343"/>
      <c r="D1037" s="343"/>
      <c r="E1037" s="343"/>
      <c r="F1037" s="343"/>
      <c r="G1037" s="343"/>
      <c r="H1037" s="343"/>
      <c r="I1037" s="343"/>
    </row>
    <row r="1038" spans="2:9" ht="20.25">
      <c r="B1038" s="887" t="s">
        <v>418</v>
      </c>
      <c r="C1038" s="887"/>
      <c r="D1038" s="887"/>
      <c r="E1038" s="887"/>
      <c r="F1038" s="887"/>
      <c r="G1038" s="887"/>
      <c r="H1038" s="887"/>
      <c r="I1038" s="343"/>
    </row>
    <row r="1039" ht="14.25" customHeight="1"/>
    <row r="1040" spans="2:9" ht="54" customHeight="1">
      <c r="B1040" s="360" t="s">
        <v>272</v>
      </c>
      <c r="C1040" s="353" t="s">
        <v>404</v>
      </c>
      <c r="D1040" s="353" t="s">
        <v>419</v>
      </c>
      <c r="E1040" s="353" t="s">
        <v>309</v>
      </c>
      <c r="F1040" s="353" t="s">
        <v>420</v>
      </c>
      <c r="G1040" s="360" t="s">
        <v>351</v>
      </c>
      <c r="H1040" s="370"/>
      <c r="I1040" s="370"/>
    </row>
    <row r="1041" spans="2:9" ht="97.5" customHeight="1">
      <c r="B1041" s="361">
        <v>1</v>
      </c>
      <c r="C1041" s="361" t="s">
        <v>1185</v>
      </c>
      <c r="D1041" s="361" t="s">
        <v>1763</v>
      </c>
      <c r="E1041" s="358" t="s">
        <v>1764</v>
      </c>
      <c r="F1041" s="358">
        <v>2009</v>
      </c>
      <c r="G1041" s="358" t="s">
        <v>1713</v>
      </c>
      <c r="H1041" s="370"/>
      <c r="I1041" s="370"/>
    </row>
    <row r="1042" spans="2:9" ht="40.5" customHeight="1">
      <c r="B1042" s="361">
        <v>2</v>
      </c>
      <c r="C1042" s="361" t="s">
        <v>1668</v>
      </c>
      <c r="D1042" s="361" t="s">
        <v>1765</v>
      </c>
      <c r="E1042" s="358" t="s">
        <v>1766</v>
      </c>
      <c r="F1042" s="358">
        <v>2009</v>
      </c>
      <c r="G1042" s="358" t="s">
        <v>1667</v>
      </c>
      <c r="H1042" s="26"/>
      <c r="I1042" s="26"/>
    </row>
    <row r="1043" spans="2:9" ht="38.25" customHeight="1">
      <c r="B1043" s="69">
        <v>3</v>
      </c>
      <c r="C1043" s="361" t="s">
        <v>1767</v>
      </c>
      <c r="D1043" s="361" t="s">
        <v>1700</v>
      </c>
      <c r="E1043" s="358" t="s">
        <v>1766</v>
      </c>
      <c r="F1043" s="358">
        <v>2011</v>
      </c>
      <c r="G1043" s="358" t="s">
        <v>1667</v>
      </c>
      <c r="H1043" s="26"/>
      <c r="I1043" s="26"/>
    </row>
    <row r="1045" spans="2:9" ht="15">
      <c r="B1045" s="889" t="s">
        <v>288</v>
      </c>
      <c r="C1045" s="889"/>
      <c r="D1045" s="348"/>
      <c r="E1045" s="348"/>
      <c r="F1045" s="348"/>
      <c r="G1045" s="348"/>
      <c r="H1045" s="348"/>
      <c r="I1045" s="348"/>
    </row>
    <row r="1046" spans="2:9" ht="15">
      <c r="B1046" s="889" t="s">
        <v>421</v>
      </c>
      <c r="C1046" s="889"/>
      <c r="D1046" s="889"/>
      <c r="E1046" s="889"/>
      <c r="F1046" s="889"/>
      <c r="G1046" s="889"/>
      <c r="H1046" s="348"/>
      <c r="I1046" s="348"/>
    </row>
    <row r="1047" spans="2:9" ht="15">
      <c r="B1047" s="889" t="s">
        <v>422</v>
      </c>
      <c r="C1047" s="889"/>
      <c r="D1047" s="889"/>
      <c r="E1047" s="348"/>
      <c r="F1047" s="348"/>
      <c r="G1047" s="348"/>
      <c r="H1047" s="348"/>
      <c r="I1047" s="348"/>
    </row>
    <row r="1048" ht="21" customHeight="1"/>
    <row r="1049" spans="2:8" ht="23.25">
      <c r="B1049" s="884" t="s">
        <v>423</v>
      </c>
      <c r="C1049" s="884"/>
      <c r="D1049" s="884"/>
      <c r="E1049" s="884"/>
      <c r="F1049" s="884"/>
      <c r="G1049" s="884"/>
      <c r="H1049" s="373"/>
    </row>
    <row r="1050" ht="20.25" customHeight="1">
      <c r="B1050" s="357"/>
    </row>
    <row r="1051" spans="2:8" ht="20.25">
      <c r="B1051" s="385" t="s">
        <v>424</v>
      </c>
      <c r="C1051" s="385"/>
      <c r="D1051" s="386"/>
      <c r="E1051" s="374"/>
      <c r="F1051" s="374"/>
      <c r="G1051" s="374"/>
      <c r="H1051" s="374"/>
    </row>
    <row r="1052" spans="2:8" ht="13.5" customHeight="1">
      <c r="B1052" s="385"/>
      <c r="C1052" s="385"/>
      <c r="D1052" s="386"/>
      <c r="E1052" s="374"/>
      <c r="F1052" s="374"/>
      <c r="G1052" s="374"/>
      <c r="H1052" s="374"/>
    </row>
    <row r="1053" spans="2:8" ht="15.75">
      <c r="B1053" s="887" t="s">
        <v>425</v>
      </c>
      <c r="C1053" s="887"/>
      <c r="D1053" s="887"/>
      <c r="E1053" s="887"/>
      <c r="F1053" s="887"/>
      <c r="G1053" s="887"/>
      <c r="H1053" s="887"/>
    </row>
    <row r="1054" spans="2:8" ht="15.75">
      <c r="B1054" s="371"/>
      <c r="C1054" s="371" t="s">
        <v>426</v>
      </c>
      <c r="D1054" s="371"/>
      <c r="E1054" s="371"/>
      <c r="F1054" s="371"/>
      <c r="G1054" s="371"/>
      <c r="H1054" s="371"/>
    </row>
    <row r="1055" ht="15">
      <c r="B1055" s="67"/>
    </row>
    <row r="1056" spans="2:8" ht="31.5">
      <c r="B1056" s="360" t="s">
        <v>272</v>
      </c>
      <c r="C1056" s="353" t="s">
        <v>427</v>
      </c>
      <c r="D1056" s="353" t="s">
        <v>428</v>
      </c>
      <c r="E1056" s="353" t="s">
        <v>429</v>
      </c>
      <c r="F1056" s="353" t="s">
        <v>430</v>
      </c>
      <c r="G1056" s="353" t="s">
        <v>431</v>
      </c>
      <c r="H1056" s="370"/>
    </row>
    <row r="1057" spans="2:8" ht="30">
      <c r="B1057" s="361">
        <v>1</v>
      </c>
      <c r="C1057" s="597" t="s">
        <v>1768</v>
      </c>
      <c r="D1057" s="361" t="s">
        <v>1769</v>
      </c>
      <c r="E1057" s="361" t="s">
        <v>1770</v>
      </c>
      <c r="F1057" s="361" t="s">
        <v>1667</v>
      </c>
      <c r="G1057" s="361">
        <v>2009</v>
      </c>
      <c r="H1057" s="26"/>
    </row>
    <row r="1058" spans="2:8" ht="15.75">
      <c r="B1058" s="69"/>
      <c r="C1058" s="69"/>
      <c r="D1058" s="69"/>
      <c r="E1058" s="380"/>
      <c r="F1058" s="69"/>
      <c r="G1058" s="69"/>
      <c r="H1058" s="26"/>
    </row>
    <row r="1059" spans="2:8" ht="15.75">
      <c r="B1059" s="70"/>
      <c r="C1059" s="70"/>
      <c r="D1059" s="70"/>
      <c r="E1059" s="70"/>
      <c r="F1059" s="70"/>
      <c r="G1059" s="25"/>
      <c r="H1059" s="25"/>
    </row>
    <row r="1060" spans="2:8" ht="15.75">
      <c r="B1060" s="888" t="s">
        <v>432</v>
      </c>
      <c r="C1060" s="888"/>
      <c r="D1060" s="70"/>
      <c r="E1060" s="70"/>
      <c r="F1060" s="70"/>
      <c r="G1060" s="25"/>
      <c r="H1060" s="25"/>
    </row>
    <row r="1061" spans="2:8" ht="15.75">
      <c r="B1061" s="888" t="s">
        <v>433</v>
      </c>
      <c r="C1061" s="888"/>
      <c r="D1061" s="888"/>
      <c r="E1061" s="888"/>
      <c r="F1061" s="888"/>
      <c r="G1061" s="25"/>
      <c r="H1061" s="25"/>
    </row>
    <row r="1062" spans="2:8" ht="15">
      <c r="B1062" s="889" t="s">
        <v>434</v>
      </c>
      <c r="C1062" s="889"/>
      <c r="D1062" s="889"/>
      <c r="E1062" s="889"/>
      <c r="F1062" s="889"/>
      <c r="G1062" s="889"/>
      <c r="H1062" s="889"/>
    </row>
    <row r="1063" spans="2:8" ht="15.75">
      <c r="B1063" s="888" t="s">
        <v>435</v>
      </c>
      <c r="C1063" s="888"/>
      <c r="D1063" s="888"/>
      <c r="E1063" s="888"/>
      <c r="F1063" s="70"/>
      <c r="G1063" s="25"/>
      <c r="H1063" s="25"/>
    </row>
    <row r="1064" ht="18" customHeight="1"/>
    <row r="1065" spans="2:8" ht="20.25">
      <c r="B1065" s="890" t="s">
        <v>436</v>
      </c>
      <c r="C1065" s="890"/>
      <c r="D1065" s="890"/>
      <c r="E1065" s="374"/>
      <c r="F1065" s="374"/>
      <c r="G1065" s="374"/>
      <c r="H1065" s="374"/>
    </row>
    <row r="1066" spans="2:8" ht="14.25" customHeight="1">
      <c r="B1066" s="343"/>
      <c r="C1066" s="343"/>
      <c r="D1066" s="343"/>
      <c r="E1066" s="374"/>
      <c r="F1066" s="374"/>
      <c r="G1066" s="374"/>
      <c r="H1066" s="374"/>
    </row>
    <row r="1067" spans="2:8" ht="17.25" customHeight="1">
      <c r="B1067" s="887" t="s">
        <v>437</v>
      </c>
      <c r="C1067" s="887"/>
      <c r="D1067" s="887"/>
      <c r="E1067" s="887"/>
      <c r="F1067" s="887"/>
      <c r="G1067" s="887"/>
      <c r="H1067" s="887"/>
    </row>
    <row r="1068" spans="2:8" s="682" customFormat="1" ht="17.25" customHeight="1">
      <c r="B1068" s="371"/>
      <c r="C1068" s="371"/>
      <c r="D1068" s="371"/>
      <c r="E1068" s="371"/>
      <c r="F1068" s="371"/>
      <c r="G1068" s="371"/>
      <c r="H1068" s="371"/>
    </row>
    <row r="1069" ht="13.5" customHeight="1">
      <c r="B1069" s="67"/>
    </row>
    <row r="1070" spans="2:8" ht="15.75">
      <c r="B1070" s="360" t="s">
        <v>272</v>
      </c>
      <c r="C1070" s="388" t="s">
        <v>438</v>
      </c>
      <c r="D1070" s="360" t="s">
        <v>439</v>
      </c>
      <c r="E1070" s="25"/>
      <c r="F1070" s="25"/>
      <c r="G1070" s="25"/>
      <c r="H1070" s="25"/>
    </row>
    <row r="1071" spans="2:8" ht="54">
      <c r="B1071" s="358">
        <v>1</v>
      </c>
      <c r="C1071" s="687" t="s">
        <v>2463</v>
      </c>
      <c r="D1071" s="688" t="s">
        <v>2464</v>
      </c>
      <c r="E1071" s="25"/>
      <c r="F1071" s="25"/>
      <c r="G1071" s="25"/>
      <c r="H1071" s="25"/>
    </row>
    <row r="1072" spans="2:8" ht="54">
      <c r="B1072" s="358">
        <v>2</v>
      </c>
      <c r="C1072" s="687" t="s">
        <v>2465</v>
      </c>
      <c r="D1072" s="688" t="s">
        <v>2464</v>
      </c>
      <c r="E1072" s="25"/>
      <c r="F1072" s="25"/>
      <c r="G1072" s="25"/>
      <c r="H1072" s="25"/>
    </row>
    <row r="1073" spans="2:8" ht="54">
      <c r="B1073" s="358">
        <v>3</v>
      </c>
      <c r="C1073" s="687" t="s">
        <v>2466</v>
      </c>
      <c r="D1073" s="688" t="s">
        <v>2464</v>
      </c>
      <c r="E1073" s="25"/>
      <c r="F1073" s="25"/>
      <c r="G1073" s="25"/>
      <c r="H1073" s="25"/>
    </row>
    <row r="1074" spans="2:8" ht="54">
      <c r="B1074" s="358">
        <v>4</v>
      </c>
      <c r="C1074" s="687" t="s">
        <v>2467</v>
      </c>
      <c r="D1074" s="688" t="s">
        <v>2464</v>
      </c>
      <c r="E1074" s="25"/>
      <c r="F1074" s="25"/>
      <c r="G1074" s="25"/>
      <c r="H1074" s="25"/>
    </row>
    <row r="1075" spans="2:8" ht="54">
      <c r="B1075" s="358">
        <v>5</v>
      </c>
      <c r="C1075" s="687" t="s">
        <v>2468</v>
      </c>
      <c r="D1075" s="688" t="s">
        <v>2464</v>
      </c>
      <c r="E1075" s="25"/>
      <c r="F1075" s="25"/>
      <c r="G1075" s="25"/>
      <c r="H1075" s="25"/>
    </row>
    <row r="1076" spans="2:8" ht="54">
      <c r="B1076" s="358">
        <v>6</v>
      </c>
      <c r="C1076" s="687" t="s">
        <v>2469</v>
      </c>
      <c r="D1076" s="688" t="s">
        <v>2464</v>
      </c>
      <c r="E1076" s="25"/>
      <c r="F1076" s="25"/>
      <c r="G1076" s="25"/>
      <c r="H1076" s="25"/>
    </row>
    <row r="1077" spans="2:8" ht="54">
      <c r="B1077" s="358">
        <v>7</v>
      </c>
      <c r="C1077" s="687" t="s">
        <v>2470</v>
      </c>
      <c r="D1077" s="688" t="s">
        <v>2464</v>
      </c>
      <c r="E1077" s="25"/>
      <c r="F1077" s="25"/>
      <c r="G1077" s="25"/>
      <c r="H1077" s="25"/>
    </row>
    <row r="1078" spans="2:8" ht="54">
      <c r="B1078" s="358">
        <v>8</v>
      </c>
      <c r="C1078" s="687" t="s">
        <v>2471</v>
      </c>
      <c r="D1078" s="688" t="s">
        <v>2464</v>
      </c>
      <c r="E1078" s="25"/>
      <c r="F1078" s="25"/>
      <c r="G1078" s="25"/>
      <c r="H1078" s="25"/>
    </row>
    <row r="1079" spans="2:8" ht="54">
      <c r="B1079" s="358">
        <v>9</v>
      </c>
      <c r="C1079" s="687" t="s">
        <v>2472</v>
      </c>
      <c r="D1079" s="688" t="s">
        <v>2464</v>
      </c>
      <c r="E1079" s="25"/>
      <c r="F1079" s="25"/>
      <c r="G1079" s="25"/>
      <c r="H1079" s="25"/>
    </row>
    <row r="1080" spans="2:8" ht="36">
      <c r="B1080" s="358">
        <v>10</v>
      </c>
      <c r="C1080" s="687" t="s">
        <v>1774</v>
      </c>
      <c r="D1080" s="688" t="s">
        <v>1771</v>
      </c>
      <c r="E1080" s="25"/>
      <c r="F1080" s="25"/>
      <c r="G1080" s="25"/>
      <c r="H1080" s="25"/>
    </row>
    <row r="1081" spans="2:8" ht="36">
      <c r="B1081" s="358">
        <v>11</v>
      </c>
      <c r="C1081" s="687" t="s">
        <v>2473</v>
      </c>
      <c r="D1081" s="688" t="s">
        <v>1771</v>
      </c>
      <c r="E1081" s="25"/>
      <c r="F1081" s="25"/>
      <c r="G1081" s="25"/>
      <c r="H1081" s="25"/>
    </row>
    <row r="1082" spans="2:8" ht="54">
      <c r="B1082" s="358">
        <v>12</v>
      </c>
      <c r="C1082" s="687" t="s">
        <v>2474</v>
      </c>
      <c r="D1082" s="688" t="s">
        <v>2464</v>
      </c>
      <c r="E1082" s="25"/>
      <c r="F1082" s="25"/>
      <c r="G1082" s="25"/>
      <c r="H1082" s="25"/>
    </row>
    <row r="1083" spans="2:8" ht="54">
      <c r="B1083" s="358">
        <v>13</v>
      </c>
      <c r="C1083" s="687" t="s">
        <v>2475</v>
      </c>
      <c r="D1083" s="688" t="s">
        <v>2464</v>
      </c>
      <c r="E1083" s="25"/>
      <c r="F1083" s="25"/>
      <c r="G1083" s="25"/>
      <c r="H1083" s="25"/>
    </row>
    <row r="1084" spans="2:8" ht="36">
      <c r="B1084" s="358">
        <v>14</v>
      </c>
      <c r="C1084" s="687" t="s">
        <v>2476</v>
      </c>
      <c r="D1084" s="688" t="s">
        <v>1771</v>
      </c>
      <c r="E1084" s="25"/>
      <c r="F1084" s="25"/>
      <c r="G1084" s="25"/>
      <c r="H1084" s="25"/>
    </row>
    <row r="1085" spans="2:8" ht="36">
      <c r="B1085" s="358">
        <v>15</v>
      </c>
      <c r="C1085" s="687" t="s">
        <v>2477</v>
      </c>
      <c r="D1085" s="688" t="s">
        <v>1771</v>
      </c>
      <c r="E1085" s="25"/>
      <c r="F1085" s="25"/>
      <c r="G1085" s="25"/>
      <c r="H1085" s="25"/>
    </row>
    <row r="1086" spans="2:8" s="682" customFormat="1" ht="36">
      <c r="B1086" s="358">
        <v>16</v>
      </c>
      <c r="C1086" s="687" t="s">
        <v>2478</v>
      </c>
      <c r="D1086" s="688" t="s">
        <v>1771</v>
      </c>
      <c r="E1086" s="25"/>
      <c r="F1086" s="25"/>
      <c r="G1086" s="25"/>
      <c r="H1086" s="25"/>
    </row>
    <row r="1087" spans="2:8" s="682" customFormat="1" ht="36">
      <c r="B1087" s="69">
        <v>17</v>
      </c>
      <c r="C1087" s="687" t="s">
        <v>2479</v>
      </c>
      <c r="D1087" s="688" t="s">
        <v>1771</v>
      </c>
      <c r="E1087" s="25"/>
      <c r="F1087" s="25"/>
      <c r="G1087" s="25"/>
      <c r="H1087" s="25"/>
    </row>
    <row r="1088" spans="2:8" s="682" customFormat="1" ht="54">
      <c r="B1088" s="69">
        <v>18</v>
      </c>
      <c r="C1088" s="687" t="s">
        <v>2480</v>
      </c>
      <c r="D1088" s="688" t="s">
        <v>2464</v>
      </c>
      <c r="E1088" s="25"/>
      <c r="F1088" s="25"/>
      <c r="G1088" s="25"/>
      <c r="H1088" s="25"/>
    </row>
    <row r="1089" spans="2:8" s="682" customFormat="1" ht="36">
      <c r="B1089" s="69">
        <v>19</v>
      </c>
      <c r="C1089" s="687" t="s">
        <v>1775</v>
      </c>
      <c r="D1089" s="688" t="s">
        <v>1771</v>
      </c>
      <c r="E1089" s="25"/>
      <c r="F1089" s="25"/>
      <c r="G1089" s="25"/>
      <c r="H1089" s="25"/>
    </row>
    <row r="1090" spans="2:8" s="682" customFormat="1" ht="36">
      <c r="B1090" s="69">
        <v>20</v>
      </c>
      <c r="C1090" s="688" t="s">
        <v>2481</v>
      </c>
      <c r="D1090" s="688" t="s">
        <v>1771</v>
      </c>
      <c r="E1090" s="25"/>
      <c r="F1090" s="25"/>
      <c r="G1090" s="25"/>
      <c r="H1090" s="25"/>
    </row>
    <row r="1091" spans="2:8" s="682" customFormat="1" ht="54">
      <c r="B1091" s="69">
        <v>21</v>
      </c>
      <c r="C1091" s="688" t="s">
        <v>2482</v>
      </c>
      <c r="D1091" s="688" t="s">
        <v>2464</v>
      </c>
      <c r="E1091" s="25"/>
      <c r="F1091" s="25"/>
      <c r="G1091" s="25"/>
      <c r="H1091" s="25"/>
    </row>
    <row r="1092" spans="2:8" s="682" customFormat="1" ht="54">
      <c r="B1092" s="69">
        <v>22</v>
      </c>
      <c r="C1092" s="688" t="s">
        <v>2483</v>
      </c>
      <c r="D1092" s="688" t="s">
        <v>2464</v>
      </c>
      <c r="E1092" s="25"/>
      <c r="F1092" s="25"/>
      <c r="G1092" s="25"/>
      <c r="H1092" s="25"/>
    </row>
    <row r="1093" spans="2:8" s="682" customFormat="1" ht="36">
      <c r="B1093" s="69">
        <v>23</v>
      </c>
      <c r="C1093" s="689" t="s">
        <v>2484</v>
      </c>
      <c r="D1093" s="688" t="s">
        <v>1771</v>
      </c>
      <c r="E1093" s="25"/>
      <c r="F1093" s="25"/>
      <c r="G1093" s="25"/>
      <c r="H1093" s="25"/>
    </row>
    <row r="1094" spans="2:8" s="682" customFormat="1" ht="54">
      <c r="B1094" s="69">
        <v>24</v>
      </c>
      <c r="C1094" s="689" t="s">
        <v>2485</v>
      </c>
      <c r="D1094" s="688" t="s">
        <v>2464</v>
      </c>
      <c r="E1094" s="25"/>
      <c r="F1094" s="25"/>
      <c r="G1094" s="25"/>
      <c r="H1094" s="25"/>
    </row>
    <row r="1095" spans="2:8" s="682" customFormat="1" ht="54">
      <c r="B1095" s="69">
        <v>25</v>
      </c>
      <c r="C1095" s="689" t="s">
        <v>1772</v>
      </c>
      <c r="D1095" s="688" t="s">
        <v>2464</v>
      </c>
      <c r="E1095" s="25"/>
      <c r="F1095" s="25"/>
      <c r="G1095" s="25"/>
      <c r="H1095" s="25"/>
    </row>
    <row r="1096" spans="2:8" s="682" customFormat="1" ht="36">
      <c r="B1096" s="69">
        <v>26</v>
      </c>
      <c r="C1096" s="689" t="s">
        <v>2486</v>
      </c>
      <c r="D1096" s="688" t="s">
        <v>1771</v>
      </c>
      <c r="E1096" s="25"/>
      <c r="F1096" s="25"/>
      <c r="G1096" s="25"/>
      <c r="H1096" s="25"/>
    </row>
    <row r="1097" spans="2:8" s="682" customFormat="1" ht="36">
      <c r="B1097" s="69">
        <v>27</v>
      </c>
      <c r="C1097" s="689" t="s">
        <v>2487</v>
      </c>
      <c r="D1097" s="688" t="s">
        <v>1771</v>
      </c>
      <c r="E1097" s="25"/>
      <c r="F1097" s="25"/>
      <c r="G1097" s="25"/>
      <c r="H1097" s="25"/>
    </row>
    <row r="1098" spans="2:8" s="682" customFormat="1" ht="54">
      <c r="B1098" s="69">
        <v>28</v>
      </c>
      <c r="C1098" s="689" t="s">
        <v>2488</v>
      </c>
      <c r="D1098" s="688" t="s">
        <v>2464</v>
      </c>
      <c r="E1098" s="25"/>
      <c r="F1098" s="25"/>
      <c r="G1098" s="25"/>
      <c r="H1098" s="25"/>
    </row>
    <row r="1099" spans="2:8" s="682" customFormat="1" ht="36">
      <c r="B1099" s="69">
        <v>29</v>
      </c>
      <c r="C1099" s="689" t="s">
        <v>2489</v>
      </c>
      <c r="D1099" s="688" t="s">
        <v>1771</v>
      </c>
      <c r="E1099" s="25"/>
      <c r="F1099" s="25"/>
      <c r="G1099" s="25"/>
      <c r="H1099" s="25"/>
    </row>
    <row r="1100" spans="2:8" s="682" customFormat="1" ht="54">
      <c r="B1100" s="69">
        <v>30</v>
      </c>
      <c r="C1100" s="690" t="s">
        <v>2490</v>
      </c>
      <c r="D1100" s="688" t="s">
        <v>2464</v>
      </c>
      <c r="E1100" s="25"/>
      <c r="F1100" s="25"/>
      <c r="G1100" s="25"/>
      <c r="H1100" s="25"/>
    </row>
    <row r="1101" spans="2:8" s="682" customFormat="1" ht="54">
      <c r="B1101" s="69">
        <v>31</v>
      </c>
      <c r="C1101" s="689" t="s">
        <v>2491</v>
      </c>
      <c r="D1101" s="688" t="s">
        <v>2464</v>
      </c>
      <c r="E1101" s="25"/>
      <c r="F1101" s="25"/>
      <c r="G1101" s="25"/>
      <c r="H1101" s="25"/>
    </row>
    <row r="1102" spans="2:8" s="682" customFormat="1" ht="36">
      <c r="B1102" s="69">
        <v>32</v>
      </c>
      <c r="C1102" s="689" t="s">
        <v>2492</v>
      </c>
      <c r="D1102" s="688" t="s">
        <v>1771</v>
      </c>
      <c r="E1102" s="25"/>
      <c r="F1102" s="25"/>
      <c r="G1102" s="25"/>
      <c r="H1102" s="25"/>
    </row>
    <row r="1103" spans="2:8" s="682" customFormat="1" ht="36">
      <c r="B1103" s="69">
        <v>33</v>
      </c>
      <c r="C1103" s="691" t="s">
        <v>2493</v>
      </c>
      <c r="D1103" s="688" t="s">
        <v>1771</v>
      </c>
      <c r="E1103" s="25"/>
      <c r="F1103" s="25"/>
      <c r="G1103" s="25"/>
      <c r="H1103" s="25"/>
    </row>
    <row r="1104" spans="2:8" s="682" customFormat="1" ht="54">
      <c r="B1104" s="69">
        <v>34</v>
      </c>
      <c r="C1104" s="691" t="s">
        <v>2494</v>
      </c>
      <c r="D1104" s="688" t="s">
        <v>2464</v>
      </c>
      <c r="E1104" s="25"/>
      <c r="F1104" s="25"/>
      <c r="G1104" s="25"/>
      <c r="H1104" s="25"/>
    </row>
    <row r="1105" spans="2:8" s="682" customFormat="1" ht="54">
      <c r="B1105" s="69">
        <v>35</v>
      </c>
      <c r="C1105" s="691" t="s">
        <v>2495</v>
      </c>
      <c r="D1105" s="688" t="s">
        <v>2464</v>
      </c>
      <c r="E1105" s="25"/>
      <c r="F1105" s="25"/>
      <c r="G1105" s="25"/>
      <c r="H1105" s="25"/>
    </row>
    <row r="1106" spans="2:8" ht="54">
      <c r="B1106" s="69">
        <v>36</v>
      </c>
      <c r="C1106" s="691" t="s">
        <v>2496</v>
      </c>
      <c r="D1106" s="688" t="s">
        <v>2464</v>
      </c>
      <c r="E1106" s="25"/>
      <c r="F1106" s="25"/>
      <c r="G1106" s="25"/>
      <c r="H1106" s="25"/>
    </row>
    <row r="1107" spans="2:8" ht="54">
      <c r="B1107" s="69">
        <v>37</v>
      </c>
      <c r="C1107" s="687" t="s">
        <v>1776</v>
      </c>
      <c r="D1107" s="688" t="s">
        <v>2464</v>
      </c>
      <c r="E1107" s="25"/>
      <c r="F1107" s="25"/>
      <c r="G1107" s="25"/>
      <c r="H1107" s="25"/>
    </row>
    <row r="1108" spans="2:8" s="682" customFormat="1" ht="54">
      <c r="B1108" s="69">
        <v>38</v>
      </c>
      <c r="C1108" s="687" t="s">
        <v>1779</v>
      </c>
      <c r="D1108" s="688" t="s">
        <v>2464</v>
      </c>
      <c r="E1108" s="25"/>
      <c r="F1108" s="25"/>
      <c r="G1108" s="25"/>
      <c r="H1108" s="25"/>
    </row>
    <row r="1109" spans="2:8" s="682" customFormat="1" ht="36">
      <c r="B1109" s="69">
        <v>39</v>
      </c>
      <c r="C1109" s="687" t="s">
        <v>1777</v>
      </c>
      <c r="D1109" s="688" t="s">
        <v>1771</v>
      </c>
      <c r="E1109" s="25"/>
      <c r="F1109" s="25"/>
      <c r="G1109" s="25"/>
      <c r="H1109" s="25"/>
    </row>
    <row r="1110" spans="2:8" ht="36">
      <c r="B1110" s="69">
        <v>40</v>
      </c>
      <c r="C1110" s="687" t="s">
        <v>1778</v>
      </c>
      <c r="D1110" s="688" t="s">
        <v>1771</v>
      </c>
      <c r="E1110" s="25"/>
      <c r="F1110" s="25"/>
      <c r="G1110" s="25"/>
      <c r="H1110" s="25"/>
    </row>
    <row r="1111" spans="2:8" ht="15.75">
      <c r="B1111" s="70"/>
      <c r="C1111" s="70"/>
      <c r="D1111" s="70"/>
      <c r="E1111" s="70"/>
      <c r="F1111" s="70"/>
      <c r="G1111" s="25"/>
      <c r="H1111" s="25"/>
    </row>
    <row r="1112" spans="2:8" ht="15.75">
      <c r="B1112" s="387" t="s">
        <v>432</v>
      </c>
      <c r="C1112" s="387"/>
      <c r="D1112" s="70"/>
      <c r="E1112" s="70"/>
      <c r="F1112" s="70"/>
      <c r="G1112" s="25"/>
      <c r="H1112" s="25"/>
    </row>
    <row r="1113" spans="2:8" ht="15.75">
      <c r="B1113" s="349" t="s">
        <v>941</v>
      </c>
      <c r="C1113" s="349"/>
      <c r="D1113" s="349"/>
      <c r="E1113" s="349"/>
      <c r="F1113" s="349"/>
      <c r="G1113" s="25"/>
      <c r="H1113" s="25"/>
    </row>
  </sheetData>
  <sheetProtection/>
  <mergeCells count="140">
    <mergeCell ref="B224:L224"/>
    <mergeCell ref="B226:G226"/>
    <mergeCell ref="B356:C356"/>
    <mergeCell ref="B358:E358"/>
    <mergeCell ref="C217:H217"/>
    <mergeCell ref="B218:E218"/>
    <mergeCell ref="C219:G219"/>
    <mergeCell ref="C220:I220"/>
    <mergeCell ref="B221:E221"/>
    <mergeCell ref="B223:L223"/>
    <mergeCell ref="B185:L185"/>
    <mergeCell ref="B187:E187"/>
    <mergeCell ref="B213:C213"/>
    <mergeCell ref="B214:J214"/>
    <mergeCell ref="C215:F215"/>
    <mergeCell ref="C216:F216"/>
    <mergeCell ref="B60:C60"/>
    <mergeCell ref="B64:I64"/>
    <mergeCell ref="B65:H65"/>
    <mergeCell ref="B68:I68"/>
    <mergeCell ref="B181:D181"/>
    <mergeCell ref="B183:K183"/>
    <mergeCell ref="B3:L3"/>
    <mergeCell ref="B28:L28"/>
    <mergeCell ref="B18:F18"/>
    <mergeCell ref="B20:H20"/>
    <mergeCell ref="B22:E22"/>
    <mergeCell ref="B36:L36"/>
    <mergeCell ref="B24:L24"/>
    <mergeCell ref="B25:H25"/>
    <mergeCell ref="B26:E26"/>
    <mergeCell ref="B4:L4"/>
    <mergeCell ref="B42:K42"/>
    <mergeCell ref="B43:L43"/>
    <mergeCell ref="B61:G61"/>
    <mergeCell ref="B62:G62"/>
    <mergeCell ref="B35:K35"/>
    <mergeCell ref="B63:G63"/>
    <mergeCell ref="B48:K48"/>
    <mergeCell ref="B49:L49"/>
    <mergeCell ref="B54:K54"/>
    <mergeCell ref="B55:L55"/>
    <mergeCell ref="B556:C556"/>
    <mergeCell ref="B70:E70"/>
    <mergeCell ref="B71:E71"/>
    <mergeCell ref="B164:H164"/>
    <mergeCell ref="B166:K166"/>
    <mergeCell ref="B168:E168"/>
    <mergeCell ref="B160:C160"/>
    <mergeCell ref="B161:D161"/>
    <mergeCell ref="B162:E162"/>
    <mergeCell ref="B163:E163"/>
    <mergeCell ref="B564:E564"/>
    <mergeCell ref="B566:H566"/>
    <mergeCell ref="B577:E577"/>
    <mergeCell ref="B87:G87"/>
    <mergeCell ref="B89:E89"/>
    <mergeCell ref="B90:E90"/>
    <mergeCell ref="B169:E169"/>
    <mergeCell ref="B179:C179"/>
    <mergeCell ref="B180:L180"/>
    <mergeCell ref="B558:F558"/>
    <mergeCell ref="B864:E864"/>
    <mergeCell ref="B579:H579"/>
    <mergeCell ref="B585:E585"/>
    <mergeCell ref="B587:G587"/>
    <mergeCell ref="B914:I914"/>
    <mergeCell ref="B557:D557"/>
    <mergeCell ref="B836:C836"/>
    <mergeCell ref="B837:G837"/>
    <mergeCell ref="B560:G560"/>
    <mergeCell ref="B561:H561"/>
    <mergeCell ref="B916:H916"/>
    <mergeCell ref="B894:E894"/>
    <mergeCell ref="B895:E895"/>
    <mergeCell ref="B838:E838"/>
    <mergeCell ref="B840:F840"/>
    <mergeCell ref="B842:L842"/>
    <mergeCell ref="B844:H844"/>
    <mergeCell ref="B859:C859"/>
    <mergeCell ref="B860:G860"/>
    <mergeCell ref="B862:J862"/>
    <mergeCell ref="B955:D955"/>
    <mergeCell ref="B957:H957"/>
    <mergeCell ref="B866:H866"/>
    <mergeCell ref="B893:F893"/>
    <mergeCell ref="B929:H929"/>
    <mergeCell ref="B941:D941"/>
    <mergeCell ref="B897:I897"/>
    <mergeCell ref="B899:H899"/>
    <mergeCell ref="B906:I906"/>
    <mergeCell ref="B908:H908"/>
    <mergeCell ref="B967:H967"/>
    <mergeCell ref="H960:I960"/>
    <mergeCell ref="J960:K960"/>
    <mergeCell ref="H961:I961"/>
    <mergeCell ref="B922:C922"/>
    <mergeCell ref="B923:H923"/>
    <mergeCell ref="B925:K925"/>
    <mergeCell ref="B927:E927"/>
    <mergeCell ref="B943:H943"/>
    <mergeCell ref="B952:C952"/>
    <mergeCell ref="B975:C975"/>
    <mergeCell ref="B976:D976"/>
    <mergeCell ref="J961:K961"/>
    <mergeCell ref="H962:I962"/>
    <mergeCell ref="J962:K962"/>
    <mergeCell ref="H959:I959"/>
    <mergeCell ref="J959:K959"/>
    <mergeCell ref="H963:I963"/>
    <mergeCell ref="J963:K963"/>
    <mergeCell ref="B965:D965"/>
    <mergeCell ref="B978:H978"/>
    <mergeCell ref="B980:I980"/>
    <mergeCell ref="B982:H982"/>
    <mergeCell ref="B995:C995"/>
    <mergeCell ref="B1038:H1038"/>
    <mergeCell ref="B997:D997"/>
    <mergeCell ref="B996:G996"/>
    <mergeCell ref="B999:I999"/>
    <mergeCell ref="B1001:H1001"/>
    <mergeCell ref="B1036:I1036"/>
    <mergeCell ref="B1046:G1046"/>
    <mergeCell ref="B1031:C1031"/>
    <mergeCell ref="B1032:G1032"/>
    <mergeCell ref="B1033:D1033"/>
    <mergeCell ref="B1034:D1034"/>
    <mergeCell ref="B1053:H1053"/>
    <mergeCell ref="B1047:D1047"/>
    <mergeCell ref="B1049:G1049"/>
    <mergeCell ref="B360:J360"/>
    <mergeCell ref="B362:E362"/>
    <mergeCell ref="B364:H364"/>
    <mergeCell ref="B1067:H1067"/>
    <mergeCell ref="B1061:F1061"/>
    <mergeCell ref="B1062:H1062"/>
    <mergeCell ref="B1063:E1063"/>
    <mergeCell ref="B1065:D1065"/>
    <mergeCell ref="B1060:C1060"/>
    <mergeCell ref="B1045:C10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2"/>
  <rowBreaks count="7" manualBreakCount="7">
    <brk id="17" min="1" max="11" man="1"/>
    <brk id="67" min="1" max="11" man="1"/>
    <brk id="114" min="1" max="11" man="1"/>
    <brk id="161" min="1" max="11" man="1"/>
    <brk id="839" min="1" max="11" man="1"/>
    <brk id="923" min="1" max="11" man="1"/>
    <brk id="977" min="1" max="11" man="1"/>
  </rowBreaks>
  <colBreaks count="1" manualBreakCount="1">
    <brk id="12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P594"/>
  <sheetViews>
    <sheetView zoomScale="120" zoomScaleNormal="120" zoomScalePageLayoutView="0" workbookViewId="0" topLeftCell="A13">
      <selection activeCell="A1" sqref="A1"/>
    </sheetView>
  </sheetViews>
  <sheetFormatPr defaultColWidth="8.8515625" defaultRowHeight="15"/>
  <cols>
    <col min="1" max="1" width="2.421875" style="0" customWidth="1"/>
    <col min="2" max="2" width="4.7109375" style="0" customWidth="1"/>
    <col min="3" max="3" width="10.00390625" style="0" customWidth="1"/>
    <col min="4" max="4" width="10.140625" style="0" customWidth="1"/>
    <col min="5" max="14" width="8.8515625" style="0" customWidth="1"/>
    <col min="15" max="15" width="13.8515625" style="84" customWidth="1"/>
  </cols>
  <sheetData>
    <row r="2" spans="2:14" ht="15.75" thickBot="1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2:15" ht="18" customHeight="1">
      <c r="B3" s="708" t="s">
        <v>777</v>
      </c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10"/>
    </row>
    <row r="4" spans="2:15" ht="18" customHeight="1" thickBot="1">
      <c r="B4" s="718" t="s">
        <v>778</v>
      </c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8"/>
    </row>
    <row r="5" spans="2:15" ht="18" customHeight="1">
      <c r="B5" s="590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2"/>
    </row>
    <row r="6" spans="2:15" ht="15">
      <c r="B6" s="572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499"/>
    </row>
    <row r="7" spans="2:15" ht="15">
      <c r="B7" s="572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499"/>
    </row>
    <row r="8" spans="2:15" ht="15">
      <c r="B8" s="572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499"/>
    </row>
    <row r="9" spans="2:15" ht="15">
      <c r="B9" s="572"/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4"/>
      <c r="N9" s="564"/>
      <c r="O9" s="499"/>
    </row>
    <row r="10" spans="2:15" ht="15">
      <c r="B10" s="572"/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564"/>
      <c r="N10" s="564"/>
      <c r="O10" s="499"/>
    </row>
    <row r="11" spans="2:15" ht="15">
      <c r="B11" s="572"/>
      <c r="C11" s="564"/>
      <c r="D11" s="564"/>
      <c r="E11" s="564"/>
      <c r="F11" s="564"/>
      <c r="G11" s="564"/>
      <c r="H11" s="564"/>
      <c r="I11" s="564"/>
      <c r="J11" s="564"/>
      <c r="K11" s="564"/>
      <c r="L11" s="564"/>
      <c r="M11" s="564"/>
      <c r="N11" s="564"/>
      <c r="O11" s="499"/>
    </row>
    <row r="12" spans="2:15" ht="15">
      <c r="B12" s="572"/>
      <c r="C12" s="564"/>
      <c r="D12" s="564"/>
      <c r="E12" s="564"/>
      <c r="F12" s="564"/>
      <c r="G12" s="564"/>
      <c r="H12" s="564"/>
      <c r="I12" s="564"/>
      <c r="J12" s="564"/>
      <c r="K12" s="564"/>
      <c r="L12" s="564"/>
      <c r="M12" s="564"/>
      <c r="N12" s="564"/>
      <c r="O12" s="499"/>
    </row>
    <row r="13" spans="2:15" ht="15.75" thickBot="1">
      <c r="B13" s="573"/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3"/>
    </row>
    <row r="15" ht="23.25" customHeight="1">
      <c r="B15" s="457" t="s">
        <v>769</v>
      </c>
    </row>
    <row r="17" spans="2:3" ht="23.25">
      <c r="B17" s="459" t="s">
        <v>313</v>
      </c>
      <c r="C17" s="460"/>
    </row>
    <row r="19" spans="2:7" ht="15">
      <c r="B19" s="461" t="s">
        <v>770</v>
      </c>
      <c r="C19" s="462"/>
      <c r="D19" s="462"/>
      <c r="E19" s="462"/>
      <c r="F19" s="462"/>
      <c r="G19" s="463"/>
    </row>
    <row r="20" spans="2:7" ht="15">
      <c r="B20" s="464" t="s">
        <v>774</v>
      </c>
      <c r="C20" s="462"/>
      <c r="D20" s="462"/>
      <c r="E20" s="462"/>
      <c r="F20" s="462"/>
      <c r="G20" s="463"/>
    </row>
    <row r="21" spans="2:7" ht="15">
      <c r="B21" s="461" t="s">
        <v>771</v>
      </c>
      <c r="C21" s="462"/>
      <c r="D21" s="462"/>
      <c r="E21" s="462"/>
      <c r="F21" s="462"/>
      <c r="G21" s="463"/>
    </row>
    <row r="32" spans="2:6" ht="23.25">
      <c r="B32" s="389" t="s">
        <v>246</v>
      </c>
      <c r="C32" s="73"/>
      <c r="D32" s="73"/>
      <c r="E32" s="73"/>
      <c r="F32" s="73"/>
    </row>
    <row r="33" spans="2:6" ht="9.75" customHeight="1">
      <c r="B33" s="389"/>
      <c r="C33" s="73"/>
      <c r="D33" s="73"/>
      <c r="E33" s="73"/>
      <c r="F33" s="73"/>
    </row>
    <row r="34" spans="2:6" ht="23.25">
      <c r="B34" s="458" t="s">
        <v>288</v>
      </c>
      <c r="C34" s="73"/>
      <c r="D34" s="73"/>
      <c r="E34" s="73"/>
      <c r="F34" s="73"/>
    </row>
    <row r="35" spans="2:6" ht="15" customHeight="1">
      <c r="B35" s="389"/>
      <c r="C35" s="73"/>
      <c r="D35" s="73"/>
      <c r="E35" s="73"/>
      <c r="F35" s="73"/>
    </row>
    <row r="36" spans="2:6" ht="15" customHeight="1">
      <c r="B36" s="389"/>
      <c r="C36" s="348" t="s">
        <v>440</v>
      </c>
      <c r="D36" s="73"/>
      <c r="E36" s="73"/>
      <c r="F36" s="73"/>
    </row>
    <row r="37" ht="15.75">
      <c r="C37" s="348" t="s">
        <v>441</v>
      </c>
    </row>
    <row r="39" spans="2:8" ht="23.25">
      <c r="B39" s="390">
        <v>1</v>
      </c>
      <c r="C39" s="391" t="s">
        <v>442</v>
      </c>
      <c r="D39" s="391"/>
      <c r="E39" s="391"/>
      <c r="F39" s="391"/>
      <c r="G39" s="391"/>
      <c r="H39" s="391"/>
    </row>
    <row r="40" ht="15">
      <c r="B40" s="1"/>
    </row>
    <row r="41" spans="2:3" ht="15.75">
      <c r="B41" s="392"/>
      <c r="C41" s="25" t="s">
        <v>443</v>
      </c>
    </row>
    <row r="42" spans="2:3" ht="15.75">
      <c r="B42" s="1"/>
      <c r="C42" s="25" t="s">
        <v>444</v>
      </c>
    </row>
    <row r="43" ht="15">
      <c r="B43" s="1"/>
    </row>
    <row r="44" spans="2:10" ht="15.75">
      <c r="B44" s="1"/>
      <c r="C44" s="29" t="s">
        <v>445</v>
      </c>
      <c r="D44" s="25"/>
      <c r="E44" s="25"/>
      <c r="F44" s="25"/>
      <c r="G44" s="25"/>
      <c r="H44" s="25"/>
      <c r="I44" s="25"/>
      <c r="J44" s="25"/>
    </row>
    <row r="45" spans="2:10" ht="15.75">
      <c r="B45" s="1"/>
      <c r="C45" s="25"/>
      <c r="D45" s="25"/>
      <c r="E45" s="25"/>
      <c r="F45" s="25"/>
      <c r="G45" s="25"/>
      <c r="H45" s="25"/>
      <c r="I45" s="25"/>
      <c r="J45" s="25"/>
    </row>
    <row r="46" spans="2:10" ht="15.75">
      <c r="B46" s="1"/>
      <c r="C46" s="29" t="s">
        <v>446</v>
      </c>
      <c r="D46" s="28"/>
      <c r="E46" s="28"/>
      <c r="F46" s="28"/>
      <c r="G46" s="28"/>
      <c r="H46" s="25"/>
      <c r="I46" s="25"/>
      <c r="J46" s="25"/>
    </row>
    <row r="47" spans="2:10" ht="15.75">
      <c r="B47" s="1"/>
      <c r="C47" s="28"/>
      <c r="D47" s="28"/>
      <c r="E47" s="28"/>
      <c r="F47" s="28"/>
      <c r="G47" s="28"/>
      <c r="H47" s="25"/>
      <c r="I47" s="25"/>
      <c r="J47" s="25"/>
    </row>
    <row r="48" spans="2:10" ht="15.75">
      <c r="B48" s="392"/>
      <c r="C48" s="29" t="s">
        <v>447</v>
      </c>
      <c r="D48" s="29"/>
      <c r="E48" s="29"/>
      <c r="F48" s="25"/>
      <c r="G48" s="25"/>
      <c r="H48" s="25"/>
      <c r="I48" s="25"/>
      <c r="J48" s="25"/>
    </row>
    <row r="49" spans="2:10" ht="15.75">
      <c r="B49" s="392"/>
      <c r="C49" s="29"/>
      <c r="D49" s="29"/>
      <c r="E49" s="29"/>
      <c r="F49" s="25"/>
      <c r="G49" s="25"/>
      <c r="H49" s="25"/>
      <c r="I49" s="25"/>
      <c r="J49" s="25"/>
    </row>
    <row r="50" spans="2:10" ht="15.75">
      <c r="B50" s="1"/>
      <c r="C50" s="29" t="s">
        <v>448</v>
      </c>
      <c r="D50" s="29" t="s">
        <v>449</v>
      </c>
      <c r="E50" s="25"/>
      <c r="F50" s="25"/>
      <c r="G50" s="25"/>
      <c r="H50" s="25"/>
      <c r="I50" s="25"/>
      <c r="J50" s="25"/>
    </row>
    <row r="51" spans="2:10" ht="15.75">
      <c r="B51" s="1"/>
      <c r="D51" s="29" t="s">
        <v>450</v>
      </c>
      <c r="E51" s="25"/>
      <c r="F51" s="25"/>
      <c r="G51" s="25"/>
      <c r="H51" s="25"/>
      <c r="I51" s="25"/>
      <c r="J51" s="25"/>
    </row>
    <row r="52" spans="2:10" ht="15.75">
      <c r="B52" s="1"/>
      <c r="D52" s="25"/>
      <c r="E52" s="25"/>
      <c r="F52" s="25"/>
      <c r="G52" s="25"/>
      <c r="H52" s="25"/>
      <c r="I52" s="25"/>
      <c r="J52" s="25"/>
    </row>
    <row r="53" spans="2:10" ht="15.75">
      <c r="B53" s="1"/>
      <c r="C53" s="29"/>
      <c r="D53" s="25"/>
      <c r="E53" s="25"/>
      <c r="F53" s="25"/>
      <c r="G53" s="25"/>
      <c r="H53" s="25"/>
      <c r="I53" s="25"/>
      <c r="J53" s="25"/>
    </row>
    <row r="54" spans="2:10" ht="20.25">
      <c r="B54" s="393">
        <v>2</v>
      </c>
      <c r="C54" s="385" t="s">
        <v>451</v>
      </c>
      <c r="D54" s="391"/>
      <c r="E54" s="391"/>
      <c r="F54" s="25"/>
      <c r="G54" s="25"/>
      <c r="H54" s="25"/>
      <c r="I54" s="25"/>
      <c r="J54" s="25"/>
    </row>
    <row r="55" spans="2:10" ht="13.5" customHeight="1">
      <c r="B55" s="393"/>
      <c r="C55" s="385"/>
      <c r="D55" s="391"/>
      <c r="E55" s="391"/>
      <c r="F55" s="25"/>
      <c r="G55" s="25"/>
      <c r="H55" s="25"/>
      <c r="I55" s="25"/>
      <c r="J55" s="25"/>
    </row>
    <row r="56" spans="2:10" ht="20.25">
      <c r="B56" s="393"/>
      <c r="C56" s="347" t="s">
        <v>452</v>
      </c>
      <c r="D56" s="391"/>
      <c r="E56" s="391"/>
      <c r="F56" s="25"/>
      <c r="G56" s="25"/>
      <c r="H56" s="25"/>
      <c r="I56" s="25"/>
      <c r="J56" s="25"/>
    </row>
    <row r="57" spans="2:10" ht="20.25">
      <c r="B57" s="393"/>
      <c r="C57" s="29" t="s">
        <v>949</v>
      </c>
      <c r="D57" s="391"/>
      <c r="E57" s="391"/>
      <c r="F57" s="25"/>
      <c r="G57" s="25"/>
      <c r="H57" s="25"/>
      <c r="I57" s="25"/>
      <c r="J57" s="25"/>
    </row>
    <row r="58" spans="2:10" ht="15.75">
      <c r="B58" s="1"/>
      <c r="C58" s="29"/>
      <c r="D58" s="25"/>
      <c r="E58" s="25"/>
      <c r="F58" s="25"/>
      <c r="G58" s="25"/>
      <c r="H58" s="25"/>
      <c r="I58" s="25"/>
      <c r="J58" s="25"/>
    </row>
    <row r="59" spans="2:3" ht="23.25">
      <c r="B59" s="390">
        <v>3</v>
      </c>
      <c r="C59" s="391" t="s">
        <v>453</v>
      </c>
    </row>
    <row r="60" ht="20.25">
      <c r="C60" s="391" t="s">
        <v>454</v>
      </c>
    </row>
    <row r="61" ht="20.25">
      <c r="C61" s="391"/>
    </row>
    <row r="62" spans="3:9" ht="15.75">
      <c r="C62" s="29" t="s">
        <v>455</v>
      </c>
      <c r="D62" s="25"/>
      <c r="E62" s="25"/>
      <c r="F62" s="25"/>
      <c r="G62" s="25"/>
      <c r="H62" s="25"/>
      <c r="I62" s="25"/>
    </row>
    <row r="63" spans="3:9" ht="15.75">
      <c r="C63" s="25" t="s">
        <v>456</v>
      </c>
      <c r="D63" s="25"/>
      <c r="E63" s="25"/>
      <c r="F63" s="25"/>
      <c r="G63" s="25"/>
      <c r="H63" s="25"/>
      <c r="I63" s="25"/>
    </row>
    <row r="64" spans="3:9" ht="15.75">
      <c r="C64" s="25"/>
      <c r="D64" s="25"/>
      <c r="E64" s="25"/>
      <c r="F64" s="25"/>
      <c r="G64" s="25"/>
      <c r="H64" s="25"/>
      <c r="I64" s="25"/>
    </row>
    <row r="65" spans="3:9" ht="15.75">
      <c r="C65" s="30" t="s">
        <v>457</v>
      </c>
      <c r="D65" s="25"/>
      <c r="E65" s="25"/>
      <c r="F65" s="25"/>
      <c r="G65" s="25"/>
      <c r="H65" s="25"/>
      <c r="I65" s="25"/>
    </row>
    <row r="66" spans="3:9" ht="15.75">
      <c r="C66" s="30"/>
      <c r="D66" s="25"/>
      <c r="E66" s="25"/>
      <c r="F66" s="25"/>
      <c r="G66" s="25"/>
      <c r="H66" s="25"/>
      <c r="I66" s="25"/>
    </row>
    <row r="68" ht="23.25">
      <c r="B68" s="389" t="s">
        <v>458</v>
      </c>
    </row>
    <row r="70" spans="2:5" ht="20.25">
      <c r="B70" s="393">
        <v>1</v>
      </c>
      <c r="C70" s="391" t="s">
        <v>865</v>
      </c>
      <c r="D70" s="374"/>
      <c r="E70" s="374"/>
    </row>
    <row r="72" ht="18">
      <c r="C72" s="394" t="s">
        <v>459</v>
      </c>
    </row>
    <row r="74" spans="3:16" ht="15.75">
      <c r="C74" s="29" t="s">
        <v>460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339"/>
      <c r="P74" s="25"/>
    </row>
    <row r="75" spans="3:16" ht="15.75">
      <c r="C75" s="29" t="s">
        <v>461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339"/>
      <c r="P75" s="25"/>
    </row>
    <row r="76" spans="3:16" ht="15.75"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339"/>
      <c r="P76" s="25"/>
    </row>
    <row r="77" spans="3:16" ht="15.75">
      <c r="C77" s="29" t="s">
        <v>462</v>
      </c>
      <c r="D77" s="25" t="s">
        <v>463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339"/>
      <c r="P77" s="25"/>
    </row>
    <row r="78" spans="2:16" ht="15.75">
      <c r="B78" s="395"/>
      <c r="C78" s="25"/>
      <c r="D78" s="29" t="s">
        <v>464</v>
      </c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339"/>
      <c r="P78" s="25"/>
    </row>
    <row r="79" spans="3:16" ht="15.75">
      <c r="C79" s="29"/>
      <c r="D79" s="29" t="s">
        <v>465</v>
      </c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339"/>
      <c r="P79" s="25"/>
    </row>
    <row r="80" spans="4:16" ht="15.75">
      <c r="D80" s="29" t="s">
        <v>466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339"/>
      <c r="P80" s="25"/>
    </row>
    <row r="81" spans="4:16" ht="15.75">
      <c r="D81" s="25" t="s">
        <v>467</v>
      </c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339"/>
      <c r="P81" s="25"/>
    </row>
    <row r="82" spans="3:16" ht="15.75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339"/>
      <c r="P82" s="25"/>
    </row>
    <row r="83" spans="3:16" ht="16.5" customHeight="1">
      <c r="C83" s="29" t="s">
        <v>468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339"/>
      <c r="P83" s="25"/>
    </row>
    <row r="84" spans="3:16" ht="15.75">
      <c r="C84" s="29" t="s">
        <v>469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339"/>
      <c r="P84" s="25"/>
    </row>
    <row r="85" spans="3:16" ht="15.75">
      <c r="C85" s="29" t="s">
        <v>470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339"/>
      <c r="P85" s="25"/>
    </row>
    <row r="86" spans="3:16" ht="15.75">
      <c r="C86" s="29" t="s">
        <v>471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339"/>
      <c r="P86" s="25"/>
    </row>
    <row r="87" spans="3:16" ht="15.75">
      <c r="C87" s="29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339"/>
      <c r="P87" s="25"/>
    </row>
    <row r="88" spans="2:7" ht="20.25">
      <c r="B88" s="393">
        <v>2</v>
      </c>
      <c r="C88" s="391" t="s">
        <v>472</v>
      </c>
      <c r="D88" s="391"/>
      <c r="E88" s="391"/>
      <c r="F88" s="391"/>
      <c r="G88" s="374"/>
    </row>
    <row r="89" ht="15">
      <c r="B89" s="1"/>
    </row>
    <row r="90" spans="2:13" ht="18">
      <c r="B90" s="396" t="s">
        <v>473</v>
      </c>
      <c r="C90" s="394" t="s">
        <v>474</v>
      </c>
      <c r="D90" s="394"/>
      <c r="E90" s="394"/>
      <c r="F90" s="394"/>
      <c r="G90" s="394"/>
      <c r="H90" s="397"/>
      <c r="I90" s="25"/>
      <c r="J90" s="25"/>
      <c r="K90" s="25"/>
      <c r="L90" s="25"/>
      <c r="M90" s="25"/>
    </row>
    <row r="91" spans="2:13" ht="15.75">
      <c r="B91" s="26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</row>
    <row r="92" spans="2:13" ht="15.75">
      <c r="B92" s="26"/>
      <c r="C92" s="29" t="s">
        <v>475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</row>
    <row r="93" spans="2:13" ht="15.75">
      <c r="B93" s="26"/>
      <c r="C93" s="29" t="s">
        <v>476</v>
      </c>
      <c r="D93" s="25"/>
      <c r="E93" s="25"/>
      <c r="F93" s="25"/>
      <c r="G93" s="25"/>
      <c r="H93" s="25"/>
      <c r="I93" s="25"/>
      <c r="J93" s="25"/>
      <c r="K93" s="25"/>
      <c r="L93" s="25"/>
      <c r="M93" s="25"/>
    </row>
    <row r="94" spans="2:13" ht="15.75">
      <c r="B94" s="26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</row>
    <row r="95" spans="2:13" ht="15.75">
      <c r="B95" s="26"/>
      <c r="C95" s="29" t="s">
        <v>477</v>
      </c>
      <c r="D95" s="25"/>
      <c r="E95" s="25"/>
      <c r="F95" s="25"/>
      <c r="G95" s="25"/>
      <c r="H95" s="25"/>
      <c r="I95" s="25"/>
      <c r="J95" s="25"/>
      <c r="K95" s="25"/>
      <c r="L95" s="25"/>
      <c r="M95" s="25"/>
    </row>
    <row r="96" ht="15">
      <c r="B96" s="1"/>
    </row>
    <row r="97" spans="2:15" ht="18">
      <c r="B97" s="396" t="s">
        <v>478</v>
      </c>
      <c r="C97" s="394" t="s">
        <v>479</v>
      </c>
      <c r="D97" s="394"/>
      <c r="E97" s="394"/>
      <c r="F97" s="394"/>
      <c r="G97" s="394"/>
      <c r="H97" s="394"/>
      <c r="I97" s="394"/>
      <c r="J97" s="394"/>
      <c r="K97" s="394"/>
      <c r="L97" s="394"/>
      <c r="M97" s="394"/>
      <c r="N97" s="397"/>
      <c r="O97" s="336"/>
    </row>
    <row r="98" spans="2:15" ht="18">
      <c r="B98" s="398"/>
      <c r="C98" s="394" t="s">
        <v>480</v>
      </c>
      <c r="D98" s="394"/>
      <c r="E98" s="394"/>
      <c r="F98" s="394"/>
      <c r="G98" s="394"/>
      <c r="H98" s="394"/>
      <c r="I98" s="394"/>
      <c r="J98" s="394"/>
      <c r="K98" s="394"/>
      <c r="L98" s="394"/>
      <c r="M98" s="394"/>
      <c r="N98" s="397"/>
      <c r="O98" s="336"/>
    </row>
    <row r="100" spans="3:13" ht="15.75">
      <c r="C100" s="29" t="s">
        <v>481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5"/>
    </row>
    <row r="101" spans="3:13" ht="15.75">
      <c r="C101" s="29" t="s">
        <v>482</v>
      </c>
      <c r="D101" s="25"/>
      <c r="E101" s="25"/>
      <c r="F101" s="25"/>
      <c r="G101" s="25"/>
      <c r="H101" s="25"/>
      <c r="I101" s="25"/>
      <c r="J101" s="25"/>
      <c r="K101" s="25"/>
      <c r="L101" s="25"/>
      <c r="M101" s="25"/>
    </row>
    <row r="102" spans="3:13" ht="15.75"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3:13" ht="15.75">
      <c r="C103" s="29" t="s">
        <v>468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3:13" ht="15.75">
      <c r="C104" s="28" t="s">
        <v>483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25"/>
    </row>
    <row r="105" spans="3:13" ht="15.75">
      <c r="C105" s="28" t="s">
        <v>484</v>
      </c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3:13" ht="15.7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2:6" ht="20.25">
      <c r="B107" s="393">
        <v>3</v>
      </c>
      <c r="C107" s="391" t="s">
        <v>99</v>
      </c>
      <c r="D107" s="391"/>
      <c r="E107" s="391"/>
      <c r="F107" s="391"/>
    </row>
    <row r="109" ht="17.25">
      <c r="C109" s="399" t="s">
        <v>485</v>
      </c>
    </row>
    <row r="110" spans="3:10" ht="15.75">
      <c r="C110" s="25"/>
      <c r="D110" s="25"/>
      <c r="E110" s="25"/>
      <c r="F110" s="25"/>
      <c r="G110" s="25"/>
      <c r="H110" s="25"/>
      <c r="I110" s="25"/>
      <c r="J110" s="25"/>
    </row>
    <row r="111" spans="3:10" ht="15.75">
      <c r="C111" s="30" t="s">
        <v>486</v>
      </c>
      <c r="D111" s="25"/>
      <c r="E111" s="25"/>
      <c r="F111" s="25"/>
      <c r="G111" s="25"/>
      <c r="H111" s="25"/>
      <c r="I111" s="25"/>
      <c r="J111" s="25"/>
    </row>
    <row r="112" spans="3:10" ht="15.75">
      <c r="C112" s="25"/>
      <c r="D112" s="25"/>
      <c r="E112" s="25"/>
      <c r="F112" s="25"/>
      <c r="G112" s="25"/>
      <c r="H112" s="25"/>
      <c r="I112" s="25"/>
      <c r="J112" s="25"/>
    </row>
    <row r="113" spans="3:10" ht="15.75">
      <c r="C113" s="400" t="s">
        <v>487</v>
      </c>
      <c r="D113" s="25"/>
      <c r="E113" s="25"/>
      <c r="F113" s="25"/>
      <c r="G113" s="25"/>
      <c r="H113" s="25"/>
      <c r="I113" s="25"/>
      <c r="J113" s="25"/>
    </row>
    <row r="114" spans="3:10" ht="15.75">
      <c r="C114" s="25" t="s">
        <v>488</v>
      </c>
      <c r="D114" s="25"/>
      <c r="E114" s="25"/>
      <c r="F114" s="25"/>
      <c r="G114" s="25"/>
      <c r="H114" s="25"/>
      <c r="I114" s="25"/>
      <c r="J114" s="25"/>
    </row>
    <row r="115" spans="3:10" ht="15.75">
      <c r="C115" s="25"/>
      <c r="D115" s="25"/>
      <c r="E115" s="25"/>
      <c r="F115" s="25"/>
      <c r="G115" s="25"/>
      <c r="H115" s="25"/>
      <c r="I115" s="25"/>
      <c r="J115" s="25"/>
    </row>
    <row r="116" spans="3:10" ht="15.75">
      <c r="C116" s="29" t="s">
        <v>489</v>
      </c>
      <c r="D116" s="25"/>
      <c r="E116" s="25"/>
      <c r="F116" s="25"/>
      <c r="G116" s="25"/>
      <c r="H116" s="25"/>
      <c r="I116" s="25"/>
      <c r="J116" s="25"/>
    </row>
    <row r="117" spans="2:10" ht="15.75">
      <c r="B117" s="395"/>
      <c r="C117" s="25"/>
      <c r="D117" s="25"/>
      <c r="E117" s="25"/>
      <c r="F117" s="25"/>
      <c r="G117" s="25"/>
      <c r="H117" s="25"/>
      <c r="I117" s="25"/>
      <c r="J117" s="25"/>
    </row>
    <row r="118" spans="3:10" ht="15.75">
      <c r="C118" s="29" t="s">
        <v>490</v>
      </c>
      <c r="D118" s="25"/>
      <c r="E118" s="25"/>
      <c r="F118" s="25"/>
      <c r="G118" s="25"/>
      <c r="H118" s="25"/>
      <c r="I118" s="25"/>
      <c r="J118" s="25"/>
    </row>
    <row r="119" spans="3:10" ht="15.75">
      <c r="C119" s="29" t="s">
        <v>491</v>
      </c>
      <c r="D119" s="25"/>
      <c r="E119" s="25"/>
      <c r="F119" s="25"/>
      <c r="G119" s="25"/>
      <c r="H119" s="25"/>
      <c r="I119" s="25"/>
      <c r="J119" s="25"/>
    </row>
    <row r="120" spans="3:10" ht="15.75">
      <c r="C120" s="30" t="s">
        <v>492</v>
      </c>
      <c r="D120" s="25"/>
      <c r="E120" s="25"/>
      <c r="F120" s="25"/>
      <c r="G120" s="25"/>
      <c r="H120" s="25"/>
      <c r="I120" s="25"/>
      <c r="J120" s="25"/>
    </row>
    <row r="121" spans="3:10" ht="15.75">
      <c r="C121" s="29"/>
      <c r="D121" s="25"/>
      <c r="E121" s="25"/>
      <c r="F121" s="25"/>
      <c r="G121" s="25"/>
      <c r="H121" s="25"/>
      <c r="I121" s="25"/>
      <c r="J121" s="25"/>
    </row>
    <row r="122" spans="3:10" ht="15.75">
      <c r="C122" s="29" t="s">
        <v>493</v>
      </c>
      <c r="D122" s="25"/>
      <c r="E122" s="25"/>
      <c r="F122" s="25"/>
      <c r="G122" s="25"/>
      <c r="H122" s="25"/>
      <c r="I122" s="25"/>
      <c r="J122" s="25"/>
    </row>
    <row r="123" spans="3:10" ht="15.75">
      <c r="C123" s="25" t="s">
        <v>494</v>
      </c>
      <c r="D123" s="25"/>
      <c r="E123" s="25"/>
      <c r="F123" s="25"/>
      <c r="G123" s="25"/>
      <c r="H123" s="25"/>
      <c r="I123" s="25"/>
      <c r="J123" s="25"/>
    </row>
    <row r="124" spans="3:10" ht="15.75">
      <c r="C124" s="25"/>
      <c r="D124" s="25"/>
      <c r="E124" s="25"/>
      <c r="F124" s="25"/>
      <c r="G124" s="25"/>
      <c r="H124" s="25"/>
      <c r="I124" s="25"/>
      <c r="J124" s="25"/>
    </row>
    <row r="125" spans="3:10" ht="15.75">
      <c r="C125" s="29" t="s">
        <v>495</v>
      </c>
      <c r="D125" s="25"/>
      <c r="E125" s="25"/>
      <c r="F125" s="25"/>
      <c r="G125" s="25"/>
      <c r="H125" s="25"/>
      <c r="I125" s="25"/>
      <c r="J125" s="25"/>
    </row>
    <row r="126" spans="3:10" ht="15.75">
      <c r="C126" s="25"/>
      <c r="D126" s="25"/>
      <c r="E126" s="25"/>
      <c r="F126" s="25"/>
      <c r="G126" s="25"/>
      <c r="H126" s="25"/>
      <c r="I126" s="25"/>
      <c r="J126" s="25"/>
    </row>
    <row r="127" spans="3:10" ht="15.75">
      <c r="C127" s="29" t="s">
        <v>468</v>
      </c>
      <c r="D127" s="25"/>
      <c r="E127" s="25"/>
      <c r="F127" s="25"/>
      <c r="G127" s="25"/>
      <c r="H127" s="25"/>
      <c r="I127" s="25"/>
      <c r="J127" s="25"/>
    </row>
    <row r="128" spans="3:10" ht="15.75">
      <c r="C128" s="29" t="s">
        <v>483</v>
      </c>
      <c r="D128" s="25"/>
      <c r="E128" s="25"/>
      <c r="F128" s="25"/>
      <c r="G128" s="25"/>
      <c r="H128" s="25"/>
      <c r="I128" s="25"/>
      <c r="J128" s="25"/>
    </row>
    <row r="129" ht="15">
      <c r="B129" s="401"/>
    </row>
    <row r="131" spans="2:12" ht="20.25">
      <c r="B131" s="393">
        <v>4</v>
      </c>
      <c r="C131" s="391" t="s">
        <v>496</v>
      </c>
      <c r="D131" s="391"/>
      <c r="E131" s="391"/>
      <c r="F131" s="391"/>
      <c r="G131" s="391"/>
      <c r="H131" s="391"/>
      <c r="I131" s="391"/>
      <c r="J131" s="391"/>
      <c r="K131" s="391"/>
      <c r="L131" s="391"/>
    </row>
    <row r="132" ht="20.25">
      <c r="C132" s="391" t="s">
        <v>497</v>
      </c>
    </row>
    <row r="133" ht="15" customHeight="1">
      <c r="C133" s="391"/>
    </row>
    <row r="134" spans="3:13" ht="15.75">
      <c r="C134" s="29" t="s">
        <v>498</v>
      </c>
      <c r="D134" s="25"/>
      <c r="E134" s="25"/>
      <c r="F134" s="25"/>
      <c r="G134" s="25"/>
      <c r="H134" s="25"/>
      <c r="I134" s="25"/>
      <c r="J134" s="25"/>
      <c r="K134" s="25"/>
      <c r="L134" s="25"/>
      <c r="M134" s="25"/>
    </row>
    <row r="135" spans="3:13" ht="15.75">
      <c r="C135" s="25" t="s">
        <v>499</v>
      </c>
      <c r="D135" s="25"/>
      <c r="E135" s="25"/>
      <c r="F135" s="25"/>
      <c r="G135" s="25"/>
      <c r="H135" s="25"/>
      <c r="I135" s="25"/>
      <c r="J135" s="25"/>
      <c r="K135" s="25"/>
      <c r="L135" s="25"/>
      <c r="M135" s="25"/>
    </row>
    <row r="136" spans="3:13" ht="15.75"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</row>
    <row r="137" spans="3:13" ht="15.75">
      <c r="C137" s="402" t="s">
        <v>500</v>
      </c>
      <c r="D137" s="25"/>
      <c r="E137" s="25"/>
      <c r="F137" s="25"/>
      <c r="G137" s="25"/>
      <c r="H137" s="25"/>
      <c r="I137" s="25"/>
      <c r="J137" s="25"/>
      <c r="K137" s="25"/>
      <c r="L137" s="25"/>
      <c r="M137" s="25"/>
    </row>
    <row r="138" spans="2:13" ht="15.75">
      <c r="B138" s="39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</row>
    <row r="139" spans="3:13" ht="15.75">
      <c r="C139" s="29" t="s">
        <v>501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5"/>
    </row>
    <row r="140" spans="3:13" ht="15.75">
      <c r="C140" s="29" t="s">
        <v>502</v>
      </c>
      <c r="D140" s="25"/>
      <c r="E140" s="25"/>
      <c r="F140" s="25"/>
      <c r="G140" s="25"/>
      <c r="H140" s="25"/>
      <c r="I140" s="25"/>
      <c r="J140" s="25"/>
      <c r="K140" s="25"/>
      <c r="L140" s="25"/>
      <c r="M140" s="25"/>
    </row>
    <row r="141" spans="3:13" ht="15.75">
      <c r="C141" s="29"/>
      <c r="D141" s="25"/>
      <c r="E141" s="25"/>
      <c r="F141" s="25"/>
      <c r="G141" s="25"/>
      <c r="H141" s="25"/>
      <c r="I141" s="25"/>
      <c r="J141" s="25"/>
      <c r="K141" s="25"/>
      <c r="L141" s="25"/>
      <c r="M141" s="25"/>
    </row>
    <row r="142" spans="3:13" ht="15.75">
      <c r="C142" s="29" t="s">
        <v>503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5"/>
    </row>
    <row r="143" spans="2:13" ht="15.75">
      <c r="B143" s="39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</row>
    <row r="144" spans="2:13" ht="15.75">
      <c r="B144" s="395"/>
      <c r="C144" s="25" t="s">
        <v>504</v>
      </c>
      <c r="D144" s="25"/>
      <c r="E144" s="25"/>
      <c r="F144" s="25"/>
      <c r="G144" s="25"/>
      <c r="H144" s="25"/>
      <c r="I144" s="25"/>
      <c r="J144" s="25"/>
      <c r="K144" s="25"/>
      <c r="L144" s="25"/>
      <c r="M144" s="25"/>
    </row>
    <row r="145" spans="3:13" ht="15.75">
      <c r="C145" s="403" t="s">
        <v>505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5"/>
    </row>
    <row r="146" spans="3:13" ht="15.75">
      <c r="C146" s="403" t="s">
        <v>506</v>
      </c>
      <c r="D146" s="25"/>
      <c r="E146" s="25"/>
      <c r="F146" s="25"/>
      <c r="G146" s="25"/>
      <c r="H146" s="25"/>
      <c r="I146" s="25"/>
      <c r="J146" s="25"/>
      <c r="K146" s="25"/>
      <c r="L146" s="25"/>
      <c r="M146" s="25"/>
    </row>
    <row r="147" spans="3:13" ht="15.75">
      <c r="C147" s="404" t="s">
        <v>507</v>
      </c>
      <c r="D147" s="25"/>
      <c r="E147" s="25"/>
      <c r="F147" s="25"/>
      <c r="G147" s="25"/>
      <c r="H147" s="25"/>
      <c r="I147" s="25"/>
      <c r="J147" s="25"/>
      <c r="K147" s="25"/>
      <c r="L147" s="25"/>
      <c r="M147" s="25"/>
    </row>
    <row r="148" spans="3:13" ht="15.75">
      <c r="C148" s="403" t="s">
        <v>508</v>
      </c>
      <c r="D148" s="25"/>
      <c r="E148" s="25"/>
      <c r="F148" s="25"/>
      <c r="G148" s="25"/>
      <c r="H148" s="25"/>
      <c r="I148" s="25"/>
      <c r="J148" s="25"/>
      <c r="K148" s="25"/>
      <c r="L148" s="25"/>
      <c r="M148" s="25"/>
    </row>
    <row r="149" spans="2:13" ht="15.75">
      <c r="B149" s="39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</row>
    <row r="150" spans="3:13" ht="15.75">
      <c r="C150" s="30" t="s">
        <v>509</v>
      </c>
      <c r="D150" s="25"/>
      <c r="E150" s="25"/>
      <c r="F150" s="25"/>
      <c r="G150" s="25"/>
      <c r="H150" s="25"/>
      <c r="I150" s="25"/>
      <c r="J150" s="25"/>
      <c r="K150" s="25"/>
      <c r="L150" s="25"/>
      <c r="M150" s="25"/>
    </row>
    <row r="151" spans="3:13" ht="15.75">
      <c r="C151" s="25" t="s">
        <v>510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5"/>
    </row>
    <row r="152" spans="3:13" ht="15.7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</row>
    <row r="153" spans="3:13" ht="15.75">
      <c r="C153" s="29" t="s">
        <v>511</v>
      </c>
      <c r="D153" s="25"/>
      <c r="E153" s="25" t="s">
        <v>512</v>
      </c>
      <c r="F153" s="25"/>
      <c r="G153" s="25"/>
      <c r="H153" s="25"/>
      <c r="I153" s="25"/>
      <c r="J153" s="25"/>
      <c r="K153" s="25"/>
      <c r="L153" s="25"/>
      <c r="M153" s="25"/>
    </row>
    <row r="154" ht="15.75">
      <c r="E154" s="25" t="s">
        <v>513</v>
      </c>
    </row>
    <row r="156" spans="2:13" ht="23.25">
      <c r="B156" s="389" t="s">
        <v>514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</row>
    <row r="158" spans="2:15" s="374" customFormat="1" ht="20.25">
      <c r="B158" s="393">
        <v>1</v>
      </c>
      <c r="C158" s="391" t="s">
        <v>515</v>
      </c>
      <c r="O158" s="405"/>
    </row>
    <row r="159" ht="15">
      <c r="B159" s="1"/>
    </row>
    <row r="160" spans="2:15" s="357" customFormat="1" ht="18">
      <c r="B160" s="396" t="s">
        <v>473</v>
      </c>
      <c r="C160" s="394" t="s">
        <v>516</v>
      </c>
      <c r="D160" s="394"/>
      <c r="E160" s="394"/>
      <c r="F160" s="394"/>
      <c r="G160" s="394"/>
      <c r="H160" s="394"/>
      <c r="I160" s="394"/>
      <c r="J160" s="394"/>
      <c r="K160" s="394"/>
      <c r="O160" s="406"/>
    </row>
    <row r="161" ht="15">
      <c r="B161" s="1"/>
    </row>
    <row r="162" spans="2:15" ht="15.75">
      <c r="B162" s="1"/>
      <c r="C162" s="29" t="s">
        <v>517</v>
      </c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339"/>
    </row>
    <row r="163" spans="2:15" ht="15.75">
      <c r="B163" s="1"/>
      <c r="C163" s="29" t="s">
        <v>518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339"/>
    </row>
    <row r="164" spans="2:15" ht="15.75">
      <c r="B164" s="1"/>
      <c r="C164" s="29" t="s">
        <v>519</v>
      </c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339"/>
    </row>
    <row r="165" spans="2:15" ht="15.75">
      <c r="B165" s="1"/>
      <c r="C165" s="29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339"/>
    </row>
    <row r="166" spans="2:15" ht="15.75">
      <c r="B166" s="1"/>
      <c r="C166" s="30" t="s">
        <v>520</v>
      </c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339"/>
    </row>
    <row r="167" spans="2:15" ht="15.75">
      <c r="B167" s="1"/>
      <c r="C167" s="30" t="s">
        <v>521</v>
      </c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339"/>
    </row>
    <row r="168" spans="2:15" ht="15.75">
      <c r="B168" s="1"/>
      <c r="C168" s="25" t="s">
        <v>522</v>
      </c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339"/>
    </row>
    <row r="169" spans="2:15" ht="15.75">
      <c r="B169" s="1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339"/>
    </row>
    <row r="170" spans="2:15" ht="15.75">
      <c r="B170" s="1"/>
      <c r="C170" s="29" t="s">
        <v>523</v>
      </c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339"/>
    </row>
    <row r="171" spans="2:3" ht="15.75">
      <c r="B171" s="1"/>
      <c r="C171" s="25" t="s">
        <v>524</v>
      </c>
    </row>
    <row r="172" ht="15">
      <c r="B172" s="1"/>
    </row>
    <row r="173" spans="2:3" ht="18">
      <c r="B173" s="407" t="s">
        <v>478</v>
      </c>
      <c r="C173" s="394" t="s">
        <v>525</v>
      </c>
    </row>
    <row r="174" ht="15">
      <c r="B174" s="1"/>
    </row>
    <row r="175" spans="2:7" ht="15.75">
      <c r="B175" s="1"/>
      <c r="C175" s="29" t="s">
        <v>526</v>
      </c>
      <c r="D175" s="28"/>
      <c r="E175" s="25"/>
      <c r="F175" s="25"/>
      <c r="G175" s="25"/>
    </row>
    <row r="176" spans="2:7" ht="15.75">
      <c r="B176" s="1"/>
      <c r="C176" s="28"/>
      <c r="D176" s="28"/>
      <c r="E176" s="25"/>
      <c r="F176" s="25"/>
      <c r="G176" s="25"/>
    </row>
    <row r="177" spans="2:7" ht="15.75">
      <c r="B177" s="1"/>
      <c r="C177" s="30" t="s">
        <v>527</v>
      </c>
      <c r="D177" s="28"/>
      <c r="E177" s="25"/>
      <c r="F177" s="25"/>
      <c r="G177" s="25"/>
    </row>
    <row r="178" spans="2:7" ht="15.75">
      <c r="B178" s="1"/>
      <c r="C178" s="30"/>
      <c r="D178" s="28"/>
      <c r="E178" s="25"/>
      <c r="F178" s="25"/>
      <c r="G178" s="25"/>
    </row>
    <row r="179" spans="2:7" ht="15.75">
      <c r="B179" s="1"/>
      <c r="C179" s="29" t="s">
        <v>528</v>
      </c>
      <c r="D179" s="28"/>
      <c r="E179" s="25"/>
      <c r="F179" s="25"/>
      <c r="G179" s="25"/>
    </row>
    <row r="180" spans="2:7" ht="15.75">
      <c r="B180" s="1"/>
      <c r="C180" s="29" t="s">
        <v>529</v>
      </c>
      <c r="D180" s="28"/>
      <c r="E180" s="25"/>
      <c r="F180" s="25"/>
      <c r="G180" s="25"/>
    </row>
    <row r="181" ht="15">
      <c r="B181" s="1"/>
    </row>
    <row r="182" spans="2:5" ht="18">
      <c r="B182" s="396" t="s">
        <v>530</v>
      </c>
      <c r="C182" s="394" t="s">
        <v>531</v>
      </c>
      <c r="D182" s="394"/>
      <c r="E182" s="394"/>
    </row>
    <row r="183" ht="15">
      <c r="B183" s="1"/>
    </row>
    <row r="184" spans="2:4" ht="15.75">
      <c r="B184" s="1"/>
      <c r="C184" s="29" t="s">
        <v>532</v>
      </c>
      <c r="D184" s="28"/>
    </row>
    <row r="185" spans="2:4" ht="15.75">
      <c r="B185" s="1"/>
      <c r="C185" s="29"/>
      <c r="D185" s="28"/>
    </row>
    <row r="186" spans="2:4" ht="15.75">
      <c r="B186" s="1"/>
      <c r="C186" s="29" t="s">
        <v>533</v>
      </c>
      <c r="D186" s="28"/>
    </row>
    <row r="187" spans="2:4" ht="15.75">
      <c r="B187" s="1"/>
      <c r="C187" s="29" t="s">
        <v>534</v>
      </c>
      <c r="D187" s="28"/>
    </row>
    <row r="188" ht="15">
      <c r="B188" s="1"/>
    </row>
    <row r="189" spans="2:7" ht="18">
      <c r="B189" s="396" t="s">
        <v>535</v>
      </c>
      <c r="C189" s="394" t="s">
        <v>536</v>
      </c>
      <c r="D189" s="394"/>
      <c r="E189" s="394"/>
      <c r="F189" s="394"/>
      <c r="G189" s="394"/>
    </row>
    <row r="190" ht="15">
      <c r="B190" s="1"/>
    </row>
    <row r="191" spans="2:3" ht="15.75">
      <c r="B191" s="1"/>
      <c r="C191" s="29" t="s">
        <v>537</v>
      </c>
    </row>
    <row r="192" spans="2:3" ht="15.75">
      <c r="B192" s="392"/>
      <c r="C192" s="25" t="s">
        <v>538</v>
      </c>
    </row>
    <row r="193" spans="2:3" ht="15.75">
      <c r="B193" s="392"/>
      <c r="C193" s="25"/>
    </row>
    <row r="194" spans="2:6" ht="18">
      <c r="B194" s="396" t="s">
        <v>539</v>
      </c>
      <c r="C194" s="394" t="s">
        <v>540</v>
      </c>
      <c r="D194" s="394"/>
      <c r="E194" s="394"/>
      <c r="F194" s="394"/>
    </row>
    <row r="195" ht="17.25">
      <c r="B195" s="407"/>
    </row>
    <row r="196" spans="2:3" ht="15.75">
      <c r="B196" s="1"/>
      <c r="C196" s="29" t="s">
        <v>541</v>
      </c>
    </row>
    <row r="197" spans="2:3" ht="15.75">
      <c r="B197" s="1"/>
      <c r="C197" s="29"/>
    </row>
    <row r="198" spans="2:5" ht="18">
      <c r="B198" s="396" t="s">
        <v>542</v>
      </c>
      <c r="C198" s="408" t="s">
        <v>543</v>
      </c>
      <c r="D198" s="394"/>
      <c r="E198" s="394"/>
    </row>
    <row r="199" spans="2:5" ht="18">
      <c r="B199" s="396"/>
      <c r="C199" s="408"/>
      <c r="D199" s="394"/>
      <c r="E199" s="394"/>
    </row>
    <row r="200" spans="2:3" ht="15.75">
      <c r="B200" s="392"/>
      <c r="C200" s="29" t="s">
        <v>544</v>
      </c>
    </row>
    <row r="201" ht="15" customHeight="1">
      <c r="B201" s="1"/>
    </row>
    <row r="202" spans="2:15" s="394" customFormat="1" ht="18">
      <c r="B202" s="396" t="s">
        <v>545</v>
      </c>
      <c r="C202" s="394" t="s">
        <v>546</v>
      </c>
      <c r="O202" s="409"/>
    </row>
    <row r="203" spans="2:15" s="394" customFormat="1" ht="18">
      <c r="B203" s="396"/>
      <c r="C203" s="394" t="s">
        <v>547</v>
      </c>
      <c r="O203" s="409"/>
    </row>
    <row r="204" spans="2:4" ht="15.75">
      <c r="B204" s="1"/>
      <c r="C204" s="28"/>
      <c r="D204" s="28"/>
    </row>
    <row r="205" spans="2:4" ht="15.75">
      <c r="B205" s="1"/>
      <c r="C205" s="29" t="s">
        <v>548</v>
      </c>
      <c r="D205" s="28"/>
    </row>
    <row r="206" spans="2:4" ht="15.75">
      <c r="B206" s="392"/>
      <c r="C206" s="28" t="s">
        <v>549</v>
      </c>
      <c r="D206" s="28"/>
    </row>
    <row r="207" spans="2:4" ht="15.75">
      <c r="B207" s="392"/>
      <c r="C207" s="28"/>
      <c r="D207" s="28"/>
    </row>
    <row r="208" spans="2:4" ht="15.75">
      <c r="B208" s="1"/>
      <c r="C208" s="29" t="s">
        <v>550</v>
      </c>
      <c r="D208" s="28"/>
    </row>
    <row r="209" spans="2:4" ht="15.75">
      <c r="B209" s="1"/>
      <c r="C209" s="30" t="s">
        <v>551</v>
      </c>
      <c r="D209" s="28"/>
    </row>
    <row r="210" spans="2:4" ht="15.75">
      <c r="B210" s="1"/>
      <c r="C210" s="28"/>
      <c r="D210" s="28"/>
    </row>
    <row r="211" spans="2:4" ht="15.75">
      <c r="B211" s="1"/>
      <c r="C211" s="29" t="s">
        <v>552</v>
      </c>
      <c r="D211" s="28"/>
    </row>
    <row r="212" spans="2:4" ht="15.75">
      <c r="B212" s="1"/>
      <c r="C212" s="30" t="s">
        <v>553</v>
      </c>
      <c r="D212" s="28"/>
    </row>
    <row r="213" spans="2:4" ht="15.75">
      <c r="B213" s="1"/>
      <c r="C213" s="28" t="s">
        <v>554</v>
      </c>
      <c r="D213" s="28"/>
    </row>
    <row r="214" spans="2:4" ht="15.75">
      <c r="B214" s="1"/>
      <c r="C214" s="28" t="s">
        <v>555</v>
      </c>
      <c r="D214" s="28"/>
    </row>
    <row r="215" spans="2:4" ht="15.75">
      <c r="B215" s="1"/>
      <c r="C215" s="28"/>
      <c r="D215" s="28"/>
    </row>
    <row r="216" spans="2:4" ht="15.75">
      <c r="B216" s="1"/>
      <c r="C216" s="29" t="s">
        <v>556</v>
      </c>
      <c r="D216" s="28"/>
    </row>
    <row r="217" spans="2:4" ht="15.75">
      <c r="B217" s="1"/>
      <c r="C217" s="29" t="s">
        <v>557</v>
      </c>
      <c r="D217" s="28"/>
    </row>
    <row r="218" spans="2:4" ht="15.75">
      <c r="B218" s="1"/>
      <c r="C218" s="29" t="s">
        <v>558</v>
      </c>
      <c r="D218" s="28"/>
    </row>
    <row r="219" spans="2:4" ht="15.75">
      <c r="B219" s="1"/>
      <c r="C219" s="29"/>
      <c r="D219" s="28"/>
    </row>
    <row r="220" spans="2:4" ht="15.75">
      <c r="B220" s="1"/>
      <c r="C220" s="29" t="s">
        <v>559</v>
      </c>
      <c r="D220" s="28"/>
    </row>
    <row r="221" spans="2:4" ht="15.75">
      <c r="B221" s="1"/>
      <c r="C221" s="29" t="s">
        <v>468</v>
      </c>
      <c r="D221" s="29" t="s">
        <v>560</v>
      </c>
    </row>
    <row r="222" spans="2:4" ht="15.75">
      <c r="B222" s="1"/>
      <c r="D222" s="28"/>
    </row>
    <row r="223" spans="2:15" s="374" customFormat="1" ht="20.25">
      <c r="B223" s="393">
        <v>2</v>
      </c>
      <c r="C223" s="391" t="s">
        <v>561</v>
      </c>
      <c r="O223" s="405"/>
    </row>
    <row r="224" ht="15">
      <c r="B224" s="1"/>
    </row>
    <row r="225" spans="2:8" ht="18">
      <c r="B225" s="396" t="s">
        <v>473</v>
      </c>
      <c r="C225" s="394" t="s">
        <v>562</v>
      </c>
      <c r="D225" s="394"/>
      <c r="E225" s="394"/>
      <c r="F225" s="394"/>
      <c r="G225" s="394"/>
      <c r="H225" s="394"/>
    </row>
    <row r="226" ht="15">
      <c r="B226" s="1"/>
    </row>
    <row r="227" spans="2:4" ht="15.75">
      <c r="B227" s="1"/>
      <c r="C227" s="29" t="s">
        <v>563</v>
      </c>
      <c r="D227" s="28"/>
    </row>
    <row r="228" spans="2:4" ht="15.75">
      <c r="B228" s="1"/>
      <c r="C228" s="28"/>
      <c r="D228" s="28"/>
    </row>
    <row r="229" spans="2:4" ht="15.75">
      <c r="B229" s="1"/>
      <c r="C229" s="29" t="s">
        <v>468</v>
      </c>
      <c r="D229" s="28"/>
    </row>
    <row r="230" spans="2:4" ht="15.75">
      <c r="B230" s="1"/>
      <c r="C230" s="29" t="s">
        <v>564</v>
      </c>
      <c r="D230" s="28"/>
    </row>
    <row r="231" spans="2:4" ht="15.75">
      <c r="B231" s="1"/>
      <c r="C231" s="29" t="s">
        <v>565</v>
      </c>
      <c r="D231" s="28"/>
    </row>
    <row r="232" spans="2:4" ht="15.75">
      <c r="B232" s="1"/>
      <c r="C232" s="28"/>
      <c r="D232" s="28"/>
    </row>
    <row r="233" spans="2:4" ht="15.75">
      <c r="B233" s="1"/>
      <c r="C233" s="29" t="s">
        <v>566</v>
      </c>
      <c r="D233" s="28"/>
    </row>
    <row r="234" spans="2:4" ht="15.75">
      <c r="B234" s="1"/>
      <c r="C234" s="29" t="s">
        <v>567</v>
      </c>
      <c r="D234" s="28"/>
    </row>
    <row r="235" spans="2:4" ht="15.75">
      <c r="B235" s="1"/>
      <c r="C235" s="29" t="s">
        <v>568</v>
      </c>
      <c r="D235" s="28"/>
    </row>
    <row r="236" ht="15">
      <c r="B236" s="1"/>
    </row>
    <row r="237" spans="2:8" ht="18">
      <c r="B237" s="396" t="s">
        <v>478</v>
      </c>
      <c r="C237" s="394" t="s">
        <v>569</v>
      </c>
      <c r="D237" s="394"/>
      <c r="E237" s="394"/>
      <c r="F237" s="394"/>
      <c r="G237" s="394"/>
      <c r="H237" s="394"/>
    </row>
    <row r="238" ht="15">
      <c r="B238" s="1"/>
    </row>
    <row r="239" spans="2:4" ht="15.75">
      <c r="B239" s="1"/>
      <c r="C239" s="29" t="s">
        <v>570</v>
      </c>
      <c r="D239" s="28"/>
    </row>
    <row r="240" spans="2:4" ht="15.75">
      <c r="B240" s="1"/>
      <c r="C240" s="29" t="s">
        <v>571</v>
      </c>
      <c r="D240" s="28"/>
    </row>
    <row r="241" ht="15">
      <c r="B241" s="1"/>
    </row>
    <row r="242" spans="2:6" ht="18">
      <c r="B242" s="396" t="s">
        <v>530</v>
      </c>
      <c r="C242" s="394" t="s">
        <v>572</v>
      </c>
      <c r="D242" s="394"/>
      <c r="E242" s="394"/>
      <c r="F242" s="394"/>
    </row>
    <row r="244" ht="15.75">
      <c r="C244" s="29" t="s">
        <v>573</v>
      </c>
    </row>
    <row r="245" ht="15.75">
      <c r="C245" s="29" t="s">
        <v>571</v>
      </c>
    </row>
    <row r="246" ht="15.75">
      <c r="C246" s="29"/>
    </row>
    <row r="247" ht="15.75">
      <c r="C247" s="29" t="s">
        <v>574</v>
      </c>
    </row>
    <row r="248" ht="15.75">
      <c r="C248" s="29"/>
    </row>
    <row r="249" spans="2:15" s="374" customFormat="1" ht="20.25">
      <c r="B249" s="393">
        <v>3</v>
      </c>
      <c r="C249" s="391" t="s">
        <v>575</v>
      </c>
      <c r="O249" s="405"/>
    </row>
    <row r="250" ht="15">
      <c r="B250" s="1"/>
    </row>
    <row r="251" spans="2:7" ht="18">
      <c r="B251" s="396" t="s">
        <v>576</v>
      </c>
      <c r="C251" s="394" t="s">
        <v>577</v>
      </c>
      <c r="D251" s="394"/>
      <c r="E251" s="394"/>
      <c r="F251" s="394"/>
      <c r="G251" s="394"/>
    </row>
    <row r="252" ht="15">
      <c r="B252" s="1"/>
    </row>
    <row r="253" spans="2:4" ht="15.75">
      <c r="B253" s="1"/>
      <c r="C253" s="29" t="s">
        <v>578</v>
      </c>
      <c r="D253" s="28"/>
    </row>
    <row r="254" spans="2:4" ht="15.75">
      <c r="B254" s="1"/>
      <c r="C254" s="29" t="s">
        <v>579</v>
      </c>
      <c r="D254" s="28"/>
    </row>
    <row r="255" spans="2:4" ht="15.75">
      <c r="B255" s="1"/>
      <c r="C255" s="29" t="s">
        <v>580</v>
      </c>
      <c r="D255" s="28"/>
    </row>
    <row r="256" ht="15">
      <c r="B256" s="1"/>
    </row>
    <row r="257" spans="2:9" ht="18">
      <c r="B257" s="396" t="s">
        <v>478</v>
      </c>
      <c r="C257" s="394" t="s">
        <v>581</v>
      </c>
      <c r="D257" s="394"/>
      <c r="E257" s="394"/>
      <c r="F257" s="394"/>
      <c r="G257" s="394"/>
      <c r="H257" s="394"/>
      <c r="I257" s="394"/>
    </row>
    <row r="259" ht="15.75">
      <c r="C259" s="29" t="s">
        <v>582</v>
      </c>
    </row>
    <row r="260" ht="15.75">
      <c r="C260" s="29"/>
    </row>
    <row r="262" spans="2:15" s="73" customFormat="1" ht="23.25">
      <c r="B262" s="389" t="s">
        <v>583</v>
      </c>
      <c r="O262" s="410"/>
    </row>
    <row r="264" spans="2:5" ht="20.25">
      <c r="B264" s="393">
        <v>1</v>
      </c>
      <c r="C264" s="391" t="s">
        <v>584</v>
      </c>
      <c r="D264" s="391"/>
      <c r="E264" s="391"/>
    </row>
    <row r="266" spans="3:7" ht="15.75">
      <c r="C266" s="29" t="s">
        <v>585</v>
      </c>
      <c r="D266" s="28"/>
      <c r="E266" s="25"/>
      <c r="F266" s="25"/>
      <c r="G266" s="25"/>
    </row>
    <row r="267" spans="3:7" ht="15.75">
      <c r="C267" s="28" t="s">
        <v>586</v>
      </c>
      <c r="D267" s="28"/>
      <c r="E267" s="25"/>
      <c r="F267" s="25"/>
      <c r="G267" s="25"/>
    </row>
    <row r="268" spans="3:7" ht="15.75">
      <c r="C268" s="28"/>
      <c r="D268" s="28"/>
      <c r="E268" s="25"/>
      <c r="F268" s="25"/>
      <c r="G268" s="25"/>
    </row>
    <row r="269" spans="3:7" ht="15.75">
      <c r="C269" s="29" t="s">
        <v>587</v>
      </c>
      <c r="D269" s="28"/>
      <c r="E269" s="25" t="s">
        <v>588</v>
      </c>
      <c r="F269" s="25"/>
      <c r="G269" s="25"/>
    </row>
    <row r="270" spans="2:7" ht="15.75">
      <c r="B270" s="395"/>
      <c r="C270" s="25"/>
      <c r="D270" s="25"/>
      <c r="E270" s="25" t="s">
        <v>589</v>
      </c>
      <c r="F270" s="25"/>
      <c r="G270" s="25"/>
    </row>
    <row r="271" spans="3:7" ht="15.75">
      <c r="C271" s="29" t="s">
        <v>590</v>
      </c>
      <c r="D271" s="25"/>
      <c r="E271" s="25" t="s">
        <v>591</v>
      </c>
      <c r="F271" s="25"/>
      <c r="G271" s="25"/>
    </row>
    <row r="272" spans="3:7" ht="15.75">
      <c r="C272" s="29"/>
      <c r="D272" s="25"/>
      <c r="E272" s="25"/>
      <c r="F272" s="25"/>
      <c r="G272" s="25"/>
    </row>
    <row r="273" spans="2:7" ht="15.75">
      <c r="B273" s="395"/>
      <c r="C273" s="25"/>
      <c r="D273" s="25"/>
      <c r="E273" s="25"/>
      <c r="F273" s="25"/>
      <c r="G273" s="25"/>
    </row>
    <row r="274" spans="2:15" s="411" customFormat="1" ht="20.25">
      <c r="B274" s="393">
        <v>2</v>
      </c>
      <c r="C274" s="391" t="s">
        <v>592</v>
      </c>
      <c r="D274" s="391"/>
      <c r="E274" s="391"/>
      <c r="F274" s="391"/>
      <c r="G274" s="391"/>
      <c r="O274" s="412"/>
    </row>
    <row r="275" spans="2:8" ht="15.75">
      <c r="B275" s="1"/>
      <c r="C275" s="25"/>
      <c r="D275" s="25"/>
      <c r="E275" s="25"/>
      <c r="F275" s="25"/>
      <c r="G275" s="25"/>
      <c r="H275" s="25"/>
    </row>
    <row r="276" spans="2:8" ht="15.75">
      <c r="B276" s="1"/>
      <c r="C276" s="29" t="s">
        <v>593</v>
      </c>
      <c r="D276" s="25"/>
      <c r="E276" s="25"/>
      <c r="F276" s="25"/>
      <c r="G276" s="25"/>
      <c r="H276" s="25"/>
    </row>
    <row r="277" spans="2:8" ht="15.75">
      <c r="B277" s="1"/>
      <c r="C277" s="29"/>
      <c r="D277" s="25"/>
      <c r="E277" s="25"/>
      <c r="F277" s="25"/>
      <c r="G277" s="25"/>
      <c r="H277" s="25"/>
    </row>
    <row r="278" ht="15">
      <c r="B278" s="392"/>
    </row>
    <row r="279" spans="2:9" ht="20.25">
      <c r="B279" s="393">
        <v>3</v>
      </c>
      <c r="C279" s="391" t="s">
        <v>594</v>
      </c>
      <c r="D279" s="391"/>
      <c r="E279" s="391"/>
      <c r="F279" s="391"/>
      <c r="G279" s="391"/>
      <c r="H279" s="357"/>
      <c r="I279" s="357"/>
    </row>
    <row r="280" spans="2:7" ht="14.25" customHeight="1">
      <c r="B280" s="407"/>
      <c r="C280" s="25"/>
      <c r="D280" s="25"/>
      <c r="E280" s="25"/>
      <c r="F280" s="25"/>
      <c r="G280" s="25"/>
    </row>
    <row r="281" spans="2:7" ht="15.75">
      <c r="B281" s="1"/>
      <c r="C281" s="29" t="s">
        <v>595</v>
      </c>
      <c r="D281" s="25"/>
      <c r="E281" s="25"/>
      <c r="F281" s="25"/>
      <c r="G281" s="25"/>
    </row>
    <row r="282" spans="2:7" ht="15.75">
      <c r="B282" s="1"/>
      <c r="C282" s="29"/>
      <c r="D282" s="25"/>
      <c r="E282" s="25"/>
      <c r="F282" s="25"/>
      <c r="G282" s="25"/>
    </row>
    <row r="283" ht="15">
      <c r="B283" s="1"/>
    </row>
    <row r="284" spans="2:3" ht="20.25">
      <c r="B284" s="407">
        <v>4</v>
      </c>
      <c r="C284" s="391" t="s">
        <v>596</v>
      </c>
    </row>
    <row r="285" spans="2:3" ht="16.5" customHeight="1">
      <c r="B285" s="407"/>
      <c r="C285" s="391"/>
    </row>
    <row r="286" spans="2:3" ht="15.75">
      <c r="B286" s="1"/>
      <c r="C286" s="29" t="s">
        <v>597</v>
      </c>
    </row>
    <row r="287" spans="2:3" ht="15.75">
      <c r="B287" s="1"/>
      <c r="C287" s="29"/>
    </row>
    <row r="288" ht="15">
      <c r="B288" s="1"/>
    </row>
    <row r="289" spans="2:15" s="411" customFormat="1" ht="20.25">
      <c r="B289" s="393">
        <v>5</v>
      </c>
      <c r="C289" s="391" t="s">
        <v>598</v>
      </c>
      <c r="O289" s="412"/>
    </row>
    <row r="290" ht="15">
      <c r="B290" s="1"/>
    </row>
    <row r="291" spans="2:3" ht="15.75">
      <c r="B291" s="1"/>
      <c r="C291" s="29" t="s">
        <v>599</v>
      </c>
    </row>
    <row r="292" spans="2:3" ht="15.75">
      <c r="B292" s="1"/>
      <c r="C292" s="29"/>
    </row>
    <row r="293" ht="15">
      <c r="B293" s="1"/>
    </row>
    <row r="294" spans="2:15" s="413" customFormat="1" ht="20.25">
      <c r="B294" s="393">
        <v>6</v>
      </c>
      <c r="C294" s="391" t="s">
        <v>600</v>
      </c>
      <c r="O294" s="414"/>
    </row>
    <row r="295" spans="2:15" s="413" customFormat="1" ht="20.25">
      <c r="B295" s="391"/>
      <c r="C295" s="391" t="s">
        <v>601</v>
      </c>
      <c r="O295" s="414"/>
    </row>
    <row r="297" spans="3:8" ht="15.75">
      <c r="C297" s="29" t="s">
        <v>602</v>
      </c>
      <c r="D297" s="25"/>
      <c r="E297" s="25"/>
      <c r="F297" s="25"/>
      <c r="G297" s="25"/>
      <c r="H297" s="25"/>
    </row>
    <row r="298" spans="3:8" ht="15.75">
      <c r="C298" s="29" t="s">
        <v>603</v>
      </c>
      <c r="D298" s="25"/>
      <c r="E298" s="25"/>
      <c r="F298" s="25"/>
      <c r="G298" s="25"/>
      <c r="H298" s="25"/>
    </row>
    <row r="299" spans="3:8" ht="15.75">
      <c r="C299" s="25"/>
      <c r="D299" s="25"/>
      <c r="E299" s="25"/>
      <c r="F299" s="25"/>
      <c r="G299" s="25"/>
      <c r="H299" s="25"/>
    </row>
    <row r="300" spans="3:8" ht="15.75">
      <c r="C300" s="29" t="s">
        <v>528</v>
      </c>
      <c r="D300" s="25"/>
      <c r="E300" s="25"/>
      <c r="F300" s="25"/>
      <c r="G300" s="25"/>
      <c r="H300" s="25"/>
    </row>
    <row r="301" spans="3:8" ht="15.75">
      <c r="C301" s="30" t="s">
        <v>604</v>
      </c>
      <c r="D301" s="25"/>
      <c r="E301" s="25"/>
      <c r="F301" s="25"/>
      <c r="G301" s="25"/>
      <c r="H301" s="25"/>
    </row>
    <row r="302" spans="3:8" ht="15.75">
      <c r="C302" s="29" t="s">
        <v>605</v>
      </c>
      <c r="D302" s="25"/>
      <c r="E302" s="25"/>
      <c r="F302" s="25"/>
      <c r="G302" s="25"/>
      <c r="H302" s="25"/>
    </row>
    <row r="303" spans="3:8" ht="15.75">
      <c r="C303" s="29" t="s">
        <v>606</v>
      </c>
      <c r="D303" s="25"/>
      <c r="E303" s="25"/>
      <c r="F303" s="25"/>
      <c r="G303" s="25"/>
      <c r="H303" s="25"/>
    </row>
    <row r="304" spans="3:8" ht="15.75">
      <c r="C304" s="25"/>
      <c r="D304" s="25"/>
      <c r="E304" s="25"/>
      <c r="F304" s="25"/>
      <c r="G304" s="25"/>
      <c r="H304" s="25"/>
    </row>
    <row r="305" spans="3:8" ht="15.75">
      <c r="C305" s="29" t="s">
        <v>607</v>
      </c>
      <c r="D305" s="25"/>
      <c r="E305" s="25"/>
      <c r="F305" s="25"/>
      <c r="G305" s="25"/>
      <c r="H305" s="25"/>
    </row>
    <row r="306" spans="3:8" ht="15.75">
      <c r="C306" s="29"/>
      <c r="D306" s="25"/>
      <c r="E306" s="25"/>
      <c r="F306" s="25"/>
      <c r="G306" s="25"/>
      <c r="H306" s="25"/>
    </row>
    <row r="307" ht="23.25">
      <c r="B307" s="389" t="s">
        <v>608</v>
      </c>
    </row>
    <row r="309" spans="2:4" ht="20.25">
      <c r="B309" s="393">
        <v>1</v>
      </c>
      <c r="C309" s="391" t="s">
        <v>609</v>
      </c>
      <c r="D309" s="374"/>
    </row>
    <row r="310" ht="15">
      <c r="B310" s="1"/>
    </row>
    <row r="311" spans="2:9" ht="18">
      <c r="B311" s="396" t="s">
        <v>473</v>
      </c>
      <c r="C311" s="394" t="s">
        <v>610</v>
      </c>
      <c r="D311" s="397"/>
      <c r="E311" s="397"/>
      <c r="F311" s="397"/>
      <c r="G311" s="397"/>
      <c r="H311" s="397"/>
      <c r="I311" s="397"/>
    </row>
    <row r="312" ht="15">
      <c r="B312" s="1"/>
    </row>
    <row r="313" spans="2:11" ht="15.75">
      <c r="B313" s="1"/>
      <c r="C313" s="29" t="s">
        <v>611</v>
      </c>
      <c r="D313" s="25"/>
      <c r="E313" s="25"/>
      <c r="F313" s="25"/>
      <c r="G313" s="25"/>
      <c r="H313" s="25"/>
      <c r="I313" s="25"/>
      <c r="J313" s="25"/>
      <c r="K313" s="25"/>
    </row>
    <row r="314" spans="2:11" ht="15.75">
      <c r="B314" s="1"/>
      <c r="C314" s="25"/>
      <c r="D314" s="25"/>
      <c r="E314" s="25"/>
      <c r="F314" s="25"/>
      <c r="G314" s="25"/>
      <c r="H314" s="25"/>
      <c r="I314" s="25"/>
      <c r="J314" s="25"/>
      <c r="K314" s="25"/>
    </row>
    <row r="315" spans="2:11" ht="15.75">
      <c r="B315" s="1"/>
      <c r="C315" s="29" t="s">
        <v>612</v>
      </c>
      <c r="D315" s="29" t="s">
        <v>613</v>
      </c>
      <c r="E315" s="25"/>
      <c r="F315" s="25"/>
      <c r="G315" s="25"/>
      <c r="H315" s="25"/>
      <c r="I315" s="25"/>
      <c r="J315" s="25"/>
      <c r="K315" s="25"/>
    </row>
    <row r="316" spans="2:11" ht="15.75">
      <c r="B316" s="1"/>
      <c r="D316" s="25"/>
      <c r="E316" s="25"/>
      <c r="F316" s="25"/>
      <c r="G316" s="25"/>
      <c r="H316" s="25"/>
      <c r="I316" s="25"/>
      <c r="J316" s="25"/>
      <c r="K316" s="25"/>
    </row>
    <row r="317" spans="2:5" ht="18">
      <c r="B317" s="396" t="s">
        <v>478</v>
      </c>
      <c r="C317" s="394" t="s">
        <v>614</v>
      </c>
      <c r="D317" s="394"/>
      <c r="E317" s="394"/>
    </row>
    <row r="318" ht="15">
      <c r="B318" s="1"/>
    </row>
    <row r="319" spans="2:3" ht="15.75">
      <c r="B319" s="1"/>
      <c r="C319" s="29" t="s">
        <v>615</v>
      </c>
    </row>
    <row r="320" spans="2:3" ht="15.75">
      <c r="B320" s="1"/>
      <c r="C320" s="29"/>
    </row>
    <row r="321" spans="2:15" s="73" customFormat="1" ht="23.25">
      <c r="B321" s="393">
        <v>2</v>
      </c>
      <c r="C321" s="391" t="s">
        <v>616</v>
      </c>
      <c r="D321" s="391"/>
      <c r="E321" s="391"/>
      <c r="F321" s="391"/>
      <c r="G321" s="391"/>
      <c r="O321" s="410"/>
    </row>
    <row r="323" spans="3:7" ht="18">
      <c r="C323" s="394" t="s">
        <v>617</v>
      </c>
      <c r="D323" s="397"/>
      <c r="E323" s="397"/>
      <c r="F323" s="397"/>
      <c r="G323" s="397"/>
    </row>
    <row r="325" ht="15.75">
      <c r="C325" s="29" t="s">
        <v>618</v>
      </c>
    </row>
    <row r="326" ht="15" hidden="1"/>
    <row r="328" spans="2:13" ht="20.25">
      <c r="B328" s="393">
        <v>3</v>
      </c>
      <c r="C328" s="391" t="s">
        <v>619</v>
      </c>
      <c r="D328" s="391"/>
      <c r="E328" s="391"/>
      <c r="F328" s="391"/>
      <c r="G328" s="391"/>
      <c r="H328" s="391"/>
      <c r="I328" s="374"/>
      <c r="J328" s="374"/>
      <c r="K328" s="374"/>
      <c r="L328" s="374"/>
      <c r="M328" s="374"/>
    </row>
    <row r="329" ht="15">
      <c r="B329" s="1"/>
    </row>
    <row r="330" spans="2:3" ht="18">
      <c r="B330" s="1"/>
      <c r="C330" s="394" t="s">
        <v>620</v>
      </c>
    </row>
    <row r="331" ht="15">
      <c r="B331" s="1"/>
    </row>
    <row r="332" spans="2:3" ht="15.75">
      <c r="B332" s="1"/>
      <c r="C332" s="29" t="s">
        <v>621</v>
      </c>
    </row>
    <row r="333" spans="2:3" ht="15.75">
      <c r="B333" s="1"/>
      <c r="C333" s="29"/>
    </row>
    <row r="334" spans="2:4" ht="20.25">
      <c r="B334" s="393">
        <v>4</v>
      </c>
      <c r="C334" s="391" t="s">
        <v>622</v>
      </c>
      <c r="D334" s="391"/>
    </row>
    <row r="336" ht="18">
      <c r="C336" s="394" t="s">
        <v>623</v>
      </c>
    </row>
    <row r="338" spans="3:14" ht="15.75">
      <c r="C338" s="29" t="s">
        <v>624</v>
      </c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</row>
    <row r="339" spans="3:14" ht="15.75">
      <c r="C339" s="28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</row>
    <row r="340" spans="3:14" ht="15.75">
      <c r="C340" s="29" t="s">
        <v>625</v>
      </c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</row>
    <row r="341" spans="3:14" ht="15.75">
      <c r="C341" s="28" t="s">
        <v>626</v>
      </c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</row>
    <row r="342" spans="3:14" ht="15.75">
      <c r="C342" s="28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</row>
    <row r="343" spans="3:14" ht="15.75">
      <c r="C343" s="29" t="s">
        <v>627</v>
      </c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</row>
    <row r="344" spans="3:14" ht="15.75">
      <c r="C344" s="29" t="s">
        <v>628</v>
      </c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</row>
    <row r="345" spans="3:14" ht="15.75"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</row>
    <row r="346" spans="3:14" ht="15.75">
      <c r="C346" s="29" t="s">
        <v>629</v>
      </c>
      <c r="D346" s="28"/>
      <c r="E346" s="28"/>
      <c r="F346" s="25"/>
      <c r="G346" s="25"/>
      <c r="H346" s="25"/>
      <c r="I346" s="25"/>
      <c r="J346" s="25"/>
      <c r="K346" s="25"/>
      <c r="L346" s="25"/>
      <c r="M346" s="25"/>
      <c r="N346" s="25"/>
    </row>
    <row r="347" spans="3:14" ht="15.75">
      <c r="C347" s="30" t="s">
        <v>630</v>
      </c>
      <c r="D347" s="28"/>
      <c r="E347" s="28"/>
      <c r="F347" s="25"/>
      <c r="G347" s="25"/>
      <c r="H347" s="25"/>
      <c r="I347" s="25"/>
      <c r="J347" s="25"/>
      <c r="K347" s="25"/>
      <c r="L347" s="25"/>
      <c r="M347" s="25"/>
      <c r="N347" s="25"/>
    </row>
    <row r="348" spans="3:14" ht="15.75">
      <c r="C348" s="25" t="s">
        <v>631</v>
      </c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</row>
    <row r="349" spans="3:14" ht="15.75"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</row>
    <row r="350" spans="3:13" ht="15.75">
      <c r="C350" s="29" t="s">
        <v>468</v>
      </c>
      <c r="D350" s="29" t="s">
        <v>632</v>
      </c>
      <c r="E350" s="25"/>
      <c r="F350" s="25"/>
      <c r="G350" s="25"/>
      <c r="H350" s="25"/>
      <c r="I350" s="25"/>
      <c r="J350" s="25"/>
      <c r="K350" s="25"/>
      <c r="L350" s="25"/>
      <c r="M350" s="25"/>
    </row>
    <row r="351" spans="4:13" ht="15.75">
      <c r="D351" s="25"/>
      <c r="E351" s="25"/>
      <c r="F351" s="25"/>
      <c r="G351" s="25"/>
      <c r="H351" s="25"/>
      <c r="I351" s="25"/>
      <c r="J351" s="25"/>
      <c r="K351" s="25"/>
      <c r="L351" s="25"/>
      <c r="M351" s="25"/>
    </row>
    <row r="352" ht="18">
      <c r="C352" s="394" t="s">
        <v>633</v>
      </c>
    </row>
    <row r="353" ht="15.75">
      <c r="C353" s="29" t="s">
        <v>634</v>
      </c>
    </row>
    <row r="354" ht="15.75">
      <c r="C354" s="29"/>
    </row>
    <row r="355" spans="2:15" s="73" customFormat="1" ht="23.25">
      <c r="B355" s="389" t="s">
        <v>635</v>
      </c>
      <c r="O355" s="410"/>
    </row>
    <row r="357" spans="2:15" s="391" customFormat="1" ht="20.25">
      <c r="B357" s="393">
        <v>1</v>
      </c>
      <c r="C357" s="391" t="s">
        <v>636</v>
      </c>
      <c r="O357" s="415"/>
    </row>
    <row r="358" spans="2:3" ht="20.25">
      <c r="B358" s="392"/>
      <c r="C358" s="391" t="s">
        <v>637</v>
      </c>
    </row>
    <row r="359" spans="2:3" ht="20.25">
      <c r="B359" s="392"/>
      <c r="C359" s="391" t="s">
        <v>638</v>
      </c>
    </row>
    <row r="360" spans="2:3" ht="20.25">
      <c r="B360" s="1"/>
      <c r="C360" s="416"/>
    </row>
    <row r="361" spans="2:3" ht="15.75">
      <c r="B361" s="1"/>
      <c r="C361" s="29" t="s">
        <v>639</v>
      </c>
    </row>
    <row r="362" spans="2:3" ht="15.75">
      <c r="B362" s="1"/>
      <c r="C362" s="29" t="s">
        <v>640</v>
      </c>
    </row>
    <row r="363" spans="2:3" ht="15.75">
      <c r="B363" s="1"/>
      <c r="C363" s="29" t="s">
        <v>641</v>
      </c>
    </row>
    <row r="364" spans="2:3" ht="15.75">
      <c r="B364" s="1"/>
      <c r="C364" s="29"/>
    </row>
    <row r="365" spans="2:3" ht="15.75">
      <c r="B365" s="1"/>
      <c r="C365" s="29" t="s">
        <v>642</v>
      </c>
    </row>
    <row r="366" ht="15">
      <c r="B366" s="1"/>
    </row>
    <row r="367" spans="2:15" s="413" customFormat="1" ht="20.25">
      <c r="B367" s="393">
        <v>2</v>
      </c>
      <c r="C367" s="391" t="s">
        <v>643</v>
      </c>
      <c r="D367" s="391"/>
      <c r="E367" s="391"/>
      <c r="F367" s="391"/>
      <c r="G367" s="391"/>
      <c r="H367" s="391"/>
      <c r="I367" s="391"/>
      <c r="J367" s="391"/>
      <c r="K367" s="391"/>
      <c r="O367" s="414"/>
    </row>
    <row r="368" ht="15">
      <c r="B368" s="1"/>
    </row>
    <row r="369" spans="2:3" ht="15.75">
      <c r="B369" s="1"/>
      <c r="C369" s="29" t="s">
        <v>644</v>
      </c>
    </row>
    <row r="370" spans="2:3" ht="15.75">
      <c r="B370" s="1"/>
      <c r="C370" s="29" t="s">
        <v>645</v>
      </c>
    </row>
    <row r="371" ht="15">
      <c r="B371" s="1"/>
    </row>
    <row r="372" spans="2:15" s="413" customFormat="1" ht="20.25">
      <c r="B372" s="393">
        <v>3</v>
      </c>
      <c r="C372" s="391" t="s">
        <v>646</v>
      </c>
      <c r="D372" s="391"/>
      <c r="E372" s="391"/>
      <c r="F372" s="391"/>
      <c r="G372" s="391"/>
      <c r="H372" s="391"/>
      <c r="I372" s="391"/>
      <c r="O372" s="414"/>
    </row>
    <row r="373" ht="15">
      <c r="B373" s="1"/>
    </row>
    <row r="374" spans="2:4" ht="15.75">
      <c r="B374" s="1"/>
      <c r="C374" s="29" t="s">
        <v>647</v>
      </c>
      <c r="D374" s="28"/>
    </row>
    <row r="375" spans="2:4" ht="15.75">
      <c r="B375" s="1"/>
      <c r="C375" s="29" t="s">
        <v>648</v>
      </c>
      <c r="D375" s="28"/>
    </row>
    <row r="376" spans="2:4" ht="15.75">
      <c r="B376" s="1"/>
      <c r="C376" s="28"/>
      <c r="D376" s="28"/>
    </row>
    <row r="377" spans="2:4" ht="15.75">
      <c r="B377" s="1"/>
      <c r="C377" s="29" t="s">
        <v>649</v>
      </c>
      <c r="D377" s="28"/>
    </row>
    <row r="378" spans="2:4" ht="15.75">
      <c r="B378" s="1"/>
      <c r="C378" s="28" t="s">
        <v>650</v>
      </c>
      <c r="D378" s="28"/>
    </row>
    <row r="379" spans="2:4" ht="15.75">
      <c r="B379" s="1"/>
      <c r="C379" s="28"/>
      <c r="D379" s="28"/>
    </row>
    <row r="380" spans="2:4" ht="15.75">
      <c r="B380" s="1"/>
      <c r="C380" s="29" t="s">
        <v>651</v>
      </c>
      <c r="D380" s="28"/>
    </row>
    <row r="381" spans="2:4" ht="15.75">
      <c r="B381" s="1"/>
      <c r="C381" s="29"/>
      <c r="D381" s="28"/>
    </row>
    <row r="382" ht="15">
      <c r="B382" s="1"/>
    </row>
    <row r="383" spans="2:15" s="413" customFormat="1" ht="20.25">
      <c r="B383" s="393">
        <v>4</v>
      </c>
      <c r="C383" s="391" t="s">
        <v>652</v>
      </c>
      <c r="D383" s="391"/>
      <c r="E383" s="391"/>
      <c r="F383" s="391"/>
      <c r="G383" s="391"/>
      <c r="H383" s="391"/>
      <c r="I383" s="391"/>
      <c r="J383" s="391"/>
      <c r="K383" s="391"/>
      <c r="L383" s="391"/>
      <c r="O383" s="414"/>
    </row>
    <row r="385" ht="15.75">
      <c r="C385" s="29" t="s">
        <v>653</v>
      </c>
    </row>
    <row r="386" ht="15.75">
      <c r="C386" s="29" t="s">
        <v>654</v>
      </c>
    </row>
    <row r="387" ht="15.75">
      <c r="C387" s="29"/>
    </row>
    <row r="388" ht="15.75">
      <c r="C388" s="29" t="s">
        <v>655</v>
      </c>
    </row>
    <row r="389" ht="15.75">
      <c r="C389" s="29"/>
    </row>
    <row r="391" spans="2:15" s="417" customFormat="1" ht="23.25">
      <c r="B391" s="389" t="s">
        <v>656</v>
      </c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O391" s="418"/>
    </row>
    <row r="392" spans="2:15" s="419" customFormat="1" ht="12.75"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O392" s="420"/>
    </row>
    <row r="393" spans="2:15" s="422" customFormat="1" ht="20.25">
      <c r="B393" s="393">
        <v>1</v>
      </c>
      <c r="C393" s="391" t="s">
        <v>20</v>
      </c>
      <c r="D393" s="391"/>
      <c r="E393" s="391"/>
      <c r="F393" s="391"/>
      <c r="G393" s="391"/>
      <c r="H393" s="391"/>
      <c r="I393" s="391"/>
      <c r="J393" s="391"/>
      <c r="K393" s="421"/>
      <c r="L393" s="421"/>
      <c r="O393" s="423"/>
    </row>
    <row r="394" spans="2:15" s="419" customFormat="1" ht="12.75">
      <c r="B394" s="392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O394" s="420"/>
    </row>
    <row r="395" spans="2:15" s="419" customFormat="1" ht="18">
      <c r="B395" s="396" t="s">
        <v>473</v>
      </c>
      <c r="C395" s="394" t="s">
        <v>657</v>
      </c>
      <c r="D395" s="394"/>
      <c r="E395" s="394"/>
      <c r="F395" s="67"/>
      <c r="G395" s="67"/>
      <c r="H395" s="67"/>
      <c r="I395" s="67"/>
      <c r="J395" s="67"/>
      <c r="K395" s="67"/>
      <c r="L395" s="67"/>
      <c r="O395" s="420"/>
    </row>
    <row r="396" spans="2:15" s="419" customFormat="1" ht="12.75">
      <c r="B396" s="392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O396" s="420"/>
    </row>
    <row r="397" spans="2:15" s="419" customFormat="1" ht="15">
      <c r="B397" s="392"/>
      <c r="C397" s="29" t="s">
        <v>658</v>
      </c>
      <c r="D397" s="67"/>
      <c r="E397" s="67"/>
      <c r="F397" s="67"/>
      <c r="G397" s="67"/>
      <c r="H397" s="67"/>
      <c r="I397" s="67"/>
      <c r="J397" s="67"/>
      <c r="K397" s="67"/>
      <c r="L397" s="67"/>
      <c r="O397" s="420"/>
    </row>
    <row r="398" spans="2:15" s="419" customFormat="1" ht="12.75">
      <c r="B398" s="392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O398" s="420"/>
    </row>
    <row r="399" spans="2:15" s="419" customFormat="1" ht="18">
      <c r="B399" s="396" t="s">
        <v>478</v>
      </c>
      <c r="C399" s="394" t="s">
        <v>659</v>
      </c>
      <c r="D399" s="394"/>
      <c r="E399" s="394"/>
      <c r="F399" s="394"/>
      <c r="G399" s="394"/>
      <c r="H399" s="394"/>
      <c r="I399" s="67"/>
      <c r="J399" s="67"/>
      <c r="K399" s="67"/>
      <c r="L399" s="67"/>
      <c r="O399" s="420"/>
    </row>
    <row r="400" spans="2:15" s="419" customFormat="1" ht="12.75">
      <c r="B400" s="392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O400" s="420"/>
    </row>
    <row r="401" spans="2:15" s="419" customFormat="1" ht="18.75">
      <c r="B401" s="392"/>
      <c r="C401" s="424" t="s">
        <v>660</v>
      </c>
      <c r="D401" s="67"/>
      <c r="E401" s="67"/>
      <c r="F401" s="67"/>
      <c r="G401" s="67"/>
      <c r="H401" s="67"/>
      <c r="I401" s="67"/>
      <c r="J401" s="67"/>
      <c r="K401" s="67"/>
      <c r="L401" s="67"/>
      <c r="O401" s="420"/>
    </row>
    <row r="402" spans="2:15" s="419" customFormat="1" ht="12.75">
      <c r="B402" s="392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O402" s="420"/>
    </row>
    <row r="403" spans="2:15" s="419" customFormat="1" ht="18">
      <c r="B403" s="396" t="s">
        <v>530</v>
      </c>
      <c r="C403" s="394" t="s">
        <v>661</v>
      </c>
      <c r="D403" s="394"/>
      <c r="E403" s="394"/>
      <c r="F403" s="394"/>
      <c r="G403" s="394"/>
      <c r="H403" s="67"/>
      <c r="I403" s="67"/>
      <c r="J403" s="67"/>
      <c r="K403" s="67"/>
      <c r="L403" s="67"/>
      <c r="O403" s="420"/>
    </row>
    <row r="404" spans="2:15" s="419" customFormat="1" ht="12.75">
      <c r="B404" s="392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O404" s="420"/>
    </row>
    <row r="405" spans="2:15" s="419" customFormat="1" ht="15">
      <c r="B405" s="392"/>
      <c r="C405" s="29" t="s">
        <v>662</v>
      </c>
      <c r="D405" s="28"/>
      <c r="E405" s="25"/>
      <c r="F405" s="25"/>
      <c r="G405" s="25"/>
      <c r="H405" s="25"/>
      <c r="I405" s="67"/>
      <c r="J405" s="67"/>
      <c r="K405" s="67"/>
      <c r="L405" s="67"/>
      <c r="O405" s="420"/>
    </row>
    <row r="406" spans="2:15" s="419" customFormat="1" ht="15">
      <c r="B406" s="392"/>
      <c r="C406" s="28" t="s">
        <v>663</v>
      </c>
      <c r="D406" s="28"/>
      <c r="E406" s="25"/>
      <c r="F406" s="25"/>
      <c r="G406" s="25"/>
      <c r="H406" s="25"/>
      <c r="I406" s="67"/>
      <c r="J406" s="67"/>
      <c r="K406" s="67"/>
      <c r="L406" s="67"/>
      <c r="O406" s="420"/>
    </row>
    <row r="407" spans="2:15" s="419" customFormat="1" ht="15">
      <c r="B407" s="392"/>
      <c r="C407" s="28"/>
      <c r="D407" s="28"/>
      <c r="E407" s="25"/>
      <c r="F407" s="25"/>
      <c r="G407" s="25"/>
      <c r="H407" s="25"/>
      <c r="I407" s="67"/>
      <c r="J407" s="67"/>
      <c r="K407" s="67"/>
      <c r="L407" s="67"/>
      <c r="O407" s="420"/>
    </row>
    <row r="408" spans="2:15" s="419" customFormat="1" ht="15">
      <c r="B408" s="392"/>
      <c r="C408" s="29" t="s">
        <v>664</v>
      </c>
      <c r="D408" s="28"/>
      <c r="E408" s="25"/>
      <c r="F408" s="25"/>
      <c r="G408" s="25"/>
      <c r="H408" s="25"/>
      <c r="I408" s="67"/>
      <c r="J408" s="67"/>
      <c r="K408" s="67"/>
      <c r="L408" s="67"/>
      <c r="O408" s="420"/>
    </row>
    <row r="409" spans="2:15" s="419" customFormat="1" ht="15">
      <c r="B409" s="392"/>
      <c r="C409" s="29" t="s">
        <v>665</v>
      </c>
      <c r="D409" s="28"/>
      <c r="E409" s="25"/>
      <c r="F409" s="25"/>
      <c r="G409" s="25"/>
      <c r="H409" s="25"/>
      <c r="I409" s="67"/>
      <c r="J409" s="67"/>
      <c r="K409" s="67"/>
      <c r="L409" s="67"/>
      <c r="O409" s="420"/>
    </row>
    <row r="410" spans="2:15" s="419" customFormat="1" ht="15">
      <c r="B410" s="392"/>
      <c r="C410" s="28"/>
      <c r="D410" s="28"/>
      <c r="E410" s="25"/>
      <c r="F410" s="25"/>
      <c r="G410" s="25"/>
      <c r="H410" s="25"/>
      <c r="I410" s="67"/>
      <c r="J410" s="67"/>
      <c r="K410" s="67"/>
      <c r="L410" s="67"/>
      <c r="O410" s="420"/>
    </row>
    <row r="411" spans="2:15" s="419" customFormat="1" ht="15">
      <c r="B411" s="392"/>
      <c r="C411" s="29" t="s">
        <v>666</v>
      </c>
      <c r="D411" s="28"/>
      <c r="E411" s="25"/>
      <c r="F411" s="25"/>
      <c r="G411" s="25"/>
      <c r="H411" s="25"/>
      <c r="I411" s="67"/>
      <c r="J411" s="67"/>
      <c r="K411" s="67"/>
      <c r="L411" s="67"/>
      <c r="O411" s="420"/>
    </row>
    <row r="412" spans="2:15" s="419" customFormat="1" ht="15">
      <c r="B412" s="392"/>
      <c r="C412" s="25"/>
      <c r="D412" s="25"/>
      <c r="E412" s="25"/>
      <c r="F412" s="25"/>
      <c r="G412" s="25"/>
      <c r="H412" s="25"/>
      <c r="I412" s="67"/>
      <c r="J412" s="67"/>
      <c r="K412" s="67"/>
      <c r="L412" s="67"/>
      <c r="O412" s="420"/>
    </row>
    <row r="413" spans="2:15" s="425" customFormat="1" ht="18">
      <c r="B413" s="396" t="s">
        <v>535</v>
      </c>
      <c r="C413" s="394" t="s">
        <v>667</v>
      </c>
      <c r="D413" s="397"/>
      <c r="E413" s="397"/>
      <c r="F413" s="397"/>
      <c r="G413" s="397"/>
      <c r="H413" s="397"/>
      <c r="I413" s="397"/>
      <c r="J413" s="397"/>
      <c r="K413" s="397"/>
      <c r="L413" s="397"/>
      <c r="O413" s="426"/>
    </row>
    <row r="414" spans="2:15" s="419" customFormat="1" ht="18">
      <c r="B414" s="399"/>
      <c r="C414" s="394" t="s">
        <v>668</v>
      </c>
      <c r="D414" s="67"/>
      <c r="E414" s="67"/>
      <c r="F414" s="67"/>
      <c r="G414" s="67"/>
      <c r="H414" s="67"/>
      <c r="I414" s="67"/>
      <c r="J414" s="67"/>
      <c r="K414" s="67"/>
      <c r="L414" s="67"/>
      <c r="O414" s="420"/>
    </row>
    <row r="415" spans="2:15" s="419" customFormat="1" ht="12.75">
      <c r="B415" s="42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O415" s="420"/>
    </row>
    <row r="416" spans="2:15" s="419" customFormat="1" ht="15">
      <c r="B416" s="67"/>
      <c r="C416" s="29" t="s">
        <v>669</v>
      </c>
      <c r="D416" s="28"/>
      <c r="E416" s="25"/>
      <c r="F416" s="25"/>
      <c r="G416" s="25"/>
      <c r="H416" s="25"/>
      <c r="I416" s="25"/>
      <c r="J416" s="25"/>
      <c r="K416" s="25"/>
      <c r="L416" s="67"/>
      <c r="O416" s="420"/>
    </row>
    <row r="417" spans="2:15" s="419" customFormat="1" ht="15">
      <c r="B417" s="427"/>
      <c r="C417" s="28"/>
      <c r="D417" s="28"/>
      <c r="E417" s="25"/>
      <c r="F417" s="25"/>
      <c r="G417" s="25"/>
      <c r="H417" s="25"/>
      <c r="I417" s="25"/>
      <c r="J417" s="25"/>
      <c r="K417" s="25"/>
      <c r="L417" s="67"/>
      <c r="O417" s="420"/>
    </row>
    <row r="418" spans="2:15" s="419" customFormat="1" ht="15">
      <c r="B418" s="67"/>
      <c r="C418" s="29" t="s">
        <v>670</v>
      </c>
      <c r="D418" s="28"/>
      <c r="E418" s="25"/>
      <c r="F418" s="25"/>
      <c r="G418" s="25"/>
      <c r="H418" s="25"/>
      <c r="I418" s="25"/>
      <c r="J418" s="25"/>
      <c r="K418" s="25"/>
      <c r="L418" s="67"/>
      <c r="O418" s="420"/>
    </row>
    <row r="419" spans="2:15" s="419" customFormat="1" ht="15">
      <c r="B419" s="427"/>
      <c r="C419" s="28"/>
      <c r="D419" s="28"/>
      <c r="E419" s="25"/>
      <c r="F419" s="25"/>
      <c r="G419" s="25"/>
      <c r="H419" s="25"/>
      <c r="I419" s="25"/>
      <c r="J419" s="25"/>
      <c r="K419" s="25"/>
      <c r="L419" s="67"/>
      <c r="O419" s="420"/>
    </row>
    <row r="420" spans="2:15" s="419" customFormat="1" ht="15">
      <c r="B420" s="67"/>
      <c r="C420" s="29" t="s">
        <v>671</v>
      </c>
      <c r="D420" s="28"/>
      <c r="E420" s="25"/>
      <c r="F420" s="25"/>
      <c r="G420" s="25"/>
      <c r="H420" s="25"/>
      <c r="I420" s="25"/>
      <c r="J420" s="25"/>
      <c r="K420" s="25"/>
      <c r="L420" s="67"/>
      <c r="O420" s="420"/>
    </row>
    <row r="421" spans="2:15" s="419" customFormat="1" ht="15">
      <c r="B421" s="67"/>
      <c r="C421" s="25"/>
      <c r="D421" s="25"/>
      <c r="E421" s="25"/>
      <c r="F421" s="25"/>
      <c r="G421" s="25"/>
      <c r="H421" s="25"/>
      <c r="I421" s="25"/>
      <c r="J421" s="25"/>
      <c r="K421" s="25"/>
      <c r="L421" s="67"/>
      <c r="O421" s="420"/>
    </row>
    <row r="422" spans="2:15" s="419" customFormat="1" ht="12.75"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O422" s="420"/>
    </row>
    <row r="423" spans="2:15" s="419" customFormat="1" ht="20.25">
      <c r="B423" s="393">
        <v>2</v>
      </c>
      <c r="C423" s="391" t="s">
        <v>672</v>
      </c>
      <c r="D423" s="391"/>
      <c r="E423" s="391"/>
      <c r="F423" s="391"/>
      <c r="G423" s="391"/>
      <c r="H423" s="357"/>
      <c r="I423" s="357"/>
      <c r="J423" s="67"/>
      <c r="K423" s="67"/>
      <c r="L423" s="67"/>
      <c r="O423" s="420"/>
    </row>
    <row r="424" spans="2:15" s="419" customFormat="1" ht="12.75">
      <c r="B424" s="392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O424" s="420"/>
    </row>
    <row r="425" spans="2:15" s="422" customFormat="1" ht="18">
      <c r="B425" s="396" t="s">
        <v>473</v>
      </c>
      <c r="C425" s="394" t="s">
        <v>673</v>
      </c>
      <c r="D425" s="394"/>
      <c r="E425" s="394"/>
      <c r="F425" s="394"/>
      <c r="G425" s="394"/>
      <c r="H425" s="394"/>
      <c r="I425" s="394"/>
      <c r="J425" s="394"/>
      <c r="K425" s="413"/>
      <c r="L425" s="413"/>
      <c r="O425" s="423"/>
    </row>
    <row r="426" spans="2:15" s="419" customFormat="1" ht="12.75">
      <c r="B426" s="392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O426" s="420"/>
    </row>
    <row r="427" spans="2:15" s="419" customFormat="1" ht="15.75">
      <c r="B427" s="392"/>
      <c r="C427" s="29" t="s">
        <v>943</v>
      </c>
      <c r="D427" s="67"/>
      <c r="E427" s="67"/>
      <c r="F427" s="67"/>
      <c r="G427" s="67"/>
      <c r="H427" s="67"/>
      <c r="I427" s="67"/>
      <c r="J427" s="67"/>
      <c r="K427" s="67"/>
      <c r="L427" s="67"/>
      <c r="O427" s="420"/>
    </row>
    <row r="428" spans="2:15" s="419" customFormat="1" ht="15">
      <c r="B428" s="392"/>
      <c r="C428" s="29" t="s">
        <v>942</v>
      </c>
      <c r="D428" s="67"/>
      <c r="E428" s="67"/>
      <c r="F428" s="67"/>
      <c r="G428" s="67"/>
      <c r="H428" s="67"/>
      <c r="I428" s="67"/>
      <c r="J428" s="67"/>
      <c r="K428" s="67"/>
      <c r="L428" s="67"/>
      <c r="O428" s="420"/>
    </row>
    <row r="429" spans="2:15" s="419" customFormat="1" ht="12.75">
      <c r="B429" s="392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O429" s="420"/>
    </row>
    <row r="430" spans="2:15" s="428" customFormat="1" ht="18">
      <c r="B430" s="396" t="s">
        <v>478</v>
      </c>
      <c r="C430" s="394" t="s">
        <v>674</v>
      </c>
      <c r="D430" s="394"/>
      <c r="E430" s="394"/>
      <c r="F430" s="394"/>
      <c r="G430" s="394"/>
      <c r="H430" s="394"/>
      <c r="I430" s="394"/>
      <c r="J430" s="394"/>
      <c r="K430" s="394"/>
      <c r="L430" s="394"/>
      <c r="O430" s="429"/>
    </row>
    <row r="431" spans="2:15" s="428" customFormat="1" ht="18">
      <c r="B431" s="398"/>
      <c r="C431" s="394" t="s">
        <v>675</v>
      </c>
      <c r="D431" s="394"/>
      <c r="E431" s="394"/>
      <c r="F431" s="394"/>
      <c r="G431" s="394"/>
      <c r="H431" s="394"/>
      <c r="I431" s="394"/>
      <c r="J431" s="394"/>
      <c r="K431" s="394"/>
      <c r="L431" s="394"/>
      <c r="O431" s="429"/>
    </row>
    <row r="432" spans="2:15" s="419" customFormat="1" ht="12.75"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O432" s="420"/>
    </row>
    <row r="433" spans="2:15" s="419" customFormat="1" ht="15.75">
      <c r="B433" s="67"/>
      <c r="C433" s="29" t="s">
        <v>676</v>
      </c>
      <c r="D433" s="67"/>
      <c r="E433" s="67"/>
      <c r="F433" s="67"/>
      <c r="G433" s="67"/>
      <c r="H433" s="67"/>
      <c r="I433" s="67"/>
      <c r="J433" s="67"/>
      <c r="K433" s="67"/>
      <c r="L433" s="67"/>
      <c r="O433" s="420"/>
    </row>
    <row r="434" spans="2:15" s="419" customFormat="1" ht="15">
      <c r="B434" s="67"/>
      <c r="C434" s="25" t="s">
        <v>677</v>
      </c>
      <c r="D434" s="67"/>
      <c r="E434" s="67"/>
      <c r="F434" s="67"/>
      <c r="G434" s="67"/>
      <c r="H434" s="67"/>
      <c r="I434" s="67"/>
      <c r="J434" s="67"/>
      <c r="K434" s="67"/>
      <c r="L434" s="67"/>
      <c r="O434" s="420"/>
    </row>
    <row r="435" spans="2:15" s="419" customFormat="1" ht="15">
      <c r="B435" s="67"/>
      <c r="C435" s="25"/>
      <c r="D435" s="67"/>
      <c r="E435" s="67"/>
      <c r="F435" s="67"/>
      <c r="G435" s="67"/>
      <c r="H435" s="67"/>
      <c r="I435" s="67"/>
      <c r="J435" s="67"/>
      <c r="K435" s="67"/>
      <c r="L435" s="67"/>
      <c r="O435" s="420"/>
    </row>
    <row r="436" spans="2:15" s="419" customFormat="1" ht="20.25">
      <c r="B436" s="393">
        <v>3</v>
      </c>
      <c r="C436" s="391" t="s">
        <v>678</v>
      </c>
      <c r="D436" s="391"/>
      <c r="E436" s="67"/>
      <c r="F436" s="67"/>
      <c r="G436" s="67"/>
      <c r="H436" s="67"/>
      <c r="I436" s="67"/>
      <c r="J436" s="67"/>
      <c r="K436" s="67"/>
      <c r="L436" s="67"/>
      <c r="O436" s="420"/>
    </row>
    <row r="437" spans="2:15" s="419" customFormat="1" ht="12.75">
      <c r="B437" s="392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O437" s="420"/>
    </row>
    <row r="438" spans="2:15" s="419" customFormat="1" ht="18">
      <c r="B438" s="392"/>
      <c r="C438" s="394" t="s">
        <v>679</v>
      </c>
      <c r="D438" s="67"/>
      <c r="E438" s="67"/>
      <c r="F438" s="67"/>
      <c r="G438" s="67"/>
      <c r="H438" s="67"/>
      <c r="I438" s="67"/>
      <c r="J438" s="67"/>
      <c r="K438" s="67"/>
      <c r="L438" s="67"/>
      <c r="O438" s="420"/>
    </row>
    <row r="439" spans="2:15" s="419" customFormat="1" ht="12.75">
      <c r="B439" s="392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O439" s="420"/>
    </row>
    <row r="440" spans="2:15" s="419" customFormat="1" ht="18">
      <c r="B440" s="396" t="s">
        <v>473</v>
      </c>
      <c r="C440" s="394" t="s">
        <v>680</v>
      </c>
      <c r="D440" s="394"/>
      <c r="E440" s="394"/>
      <c r="F440" s="394"/>
      <c r="G440" s="394"/>
      <c r="H440" s="357"/>
      <c r="I440" s="357"/>
      <c r="J440" s="67"/>
      <c r="K440" s="67"/>
      <c r="L440" s="67"/>
      <c r="O440" s="420"/>
    </row>
    <row r="441" spans="2:15" s="419" customFormat="1" ht="12.75">
      <c r="B441" s="42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O441" s="420"/>
    </row>
    <row r="442" spans="2:15" s="419" customFormat="1" ht="15">
      <c r="B442" s="67"/>
      <c r="C442" s="29" t="s">
        <v>681</v>
      </c>
      <c r="D442" s="25"/>
      <c r="E442" s="25"/>
      <c r="F442" s="25"/>
      <c r="G442" s="25"/>
      <c r="H442" s="25"/>
      <c r="I442" s="25"/>
      <c r="J442" s="67"/>
      <c r="K442" s="67"/>
      <c r="L442" s="67"/>
      <c r="O442" s="420"/>
    </row>
    <row r="443" spans="2:15" s="419" customFormat="1" ht="15">
      <c r="B443" s="427"/>
      <c r="C443" s="25"/>
      <c r="D443" s="25"/>
      <c r="E443" s="25"/>
      <c r="F443" s="25"/>
      <c r="G443" s="25"/>
      <c r="H443" s="25"/>
      <c r="I443" s="25"/>
      <c r="J443" s="67"/>
      <c r="K443" s="67"/>
      <c r="L443" s="67"/>
      <c r="O443" s="420"/>
    </row>
    <row r="444" spans="2:15" s="419" customFormat="1" ht="15">
      <c r="B444" s="67"/>
      <c r="C444" s="29" t="s">
        <v>682</v>
      </c>
      <c r="D444" s="25"/>
      <c r="E444" s="25"/>
      <c r="F444" s="25"/>
      <c r="G444" s="25"/>
      <c r="H444" s="25"/>
      <c r="I444" s="25"/>
      <c r="J444" s="67"/>
      <c r="K444" s="67"/>
      <c r="L444" s="67"/>
      <c r="O444" s="420"/>
    </row>
    <row r="445" spans="2:15" s="419" customFormat="1" ht="15">
      <c r="B445" s="427"/>
      <c r="C445" s="25"/>
      <c r="D445" s="25"/>
      <c r="E445" s="25"/>
      <c r="F445" s="25"/>
      <c r="G445" s="25"/>
      <c r="H445" s="25"/>
      <c r="I445" s="25"/>
      <c r="J445" s="67"/>
      <c r="K445" s="67"/>
      <c r="L445" s="67"/>
      <c r="O445" s="420"/>
    </row>
    <row r="446" spans="2:15" s="419" customFormat="1" ht="15.75">
      <c r="B446" s="67"/>
      <c r="C446" s="29" t="s">
        <v>683</v>
      </c>
      <c r="D446" s="25"/>
      <c r="E446" s="25"/>
      <c r="F446" s="25"/>
      <c r="G446" s="25"/>
      <c r="H446" s="25"/>
      <c r="I446" s="25"/>
      <c r="J446" s="67"/>
      <c r="K446" s="67"/>
      <c r="L446" s="67"/>
      <c r="O446" s="420"/>
    </row>
    <row r="447" spans="2:15" s="419" customFormat="1" ht="12.75"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O447" s="420"/>
    </row>
    <row r="448" spans="2:15" s="419" customFormat="1" ht="12.75"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O448" s="420"/>
    </row>
    <row r="449" spans="2:15" s="419" customFormat="1" ht="18">
      <c r="B449" s="396" t="s">
        <v>478</v>
      </c>
      <c r="C449" s="394" t="s">
        <v>684</v>
      </c>
      <c r="D449" s="394"/>
      <c r="E449" s="394"/>
      <c r="F449" s="394"/>
      <c r="G449" s="394"/>
      <c r="H449" s="357"/>
      <c r="I449" s="357"/>
      <c r="J449" s="67"/>
      <c r="K449" s="67"/>
      <c r="L449" s="67"/>
      <c r="O449" s="420"/>
    </row>
    <row r="450" spans="2:15" s="419" customFormat="1" ht="12.75">
      <c r="B450" s="392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O450" s="420"/>
    </row>
    <row r="451" spans="2:15" s="419" customFormat="1" ht="15">
      <c r="B451" s="392"/>
      <c r="C451" s="29" t="s">
        <v>685</v>
      </c>
      <c r="D451" s="28"/>
      <c r="E451" s="25"/>
      <c r="F451" s="25"/>
      <c r="G451" s="25"/>
      <c r="H451" s="25"/>
      <c r="I451" s="67"/>
      <c r="J451" s="67"/>
      <c r="K451" s="67"/>
      <c r="L451" s="67"/>
      <c r="O451" s="420"/>
    </row>
    <row r="452" spans="2:15" s="419" customFormat="1" ht="15">
      <c r="B452" s="392"/>
      <c r="C452" s="25"/>
      <c r="D452" s="25"/>
      <c r="E452" s="25"/>
      <c r="F452" s="25"/>
      <c r="G452" s="25"/>
      <c r="H452" s="25"/>
      <c r="I452" s="67"/>
      <c r="J452" s="67"/>
      <c r="K452" s="67"/>
      <c r="L452" s="67"/>
      <c r="O452" s="420"/>
    </row>
    <row r="453" spans="2:15" s="419" customFormat="1" ht="15">
      <c r="B453" s="392"/>
      <c r="C453" s="29" t="s">
        <v>686</v>
      </c>
      <c r="D453" s="28"/>
      <c r="E453" s="28"/>
      <c r="F453" s="25"/>
      <c r="G453" s="25"/>
      <c r="H453" s="25"/>
      <c r="I453" s="67"/>
      <c r="J453" s="67"/>
      <c r="K453" s="67"/>
      <c r="L453" s="67"/>
      <c r="O453" s="420"/>
    </row>
    <row r="454" spans="2:15" s="419" customFormat="1" ht="15">
      <c r="B454" s="392"/>
      <c r="C454" s="29" t="s">
        <v>687</v>
      </c>
      <c r="D454" s="28"/>
      <c r="E454" s="28"/>
      <c r="F454" s="25"/>
      <c r="G454" s="25"/>
      <c r="H454" s="25"/>
      <c r="I454" s="67"/>
      <c r="J454" s="67"/>
      <c r="K454" s="67"/>
      <c r="L454" s="67"/>
      <c r="O454" s="420"/>
    </row>
    <row r="455" spans="2:15" s="419" customFormat="1" ht="15">
      <c r="B455" s="392"/>
      <c r="C455" s="28"/>
      <c r="D455" s="28"/>
      <c r="E455" s="28"/>
      <c r="F455" s="25"/>
      <c r="G455" s="25"/>
      <c r="H455" s="25"/>
      <c r="I455" s="67"/>
      <c r="J455" s="67"/>
      <c r="K455" s="67"/>
      <c r="L455" s="67"/>
      <c r="O455" s="420"/>
    </row>
    <row r="456" spans="2:15" s="419" customFormat="1" ht="15">
      <c r="B456" s="392"/>
      <c r="C456" s="29" t="s">
        <v>468</v>
      </c>
      <c r="D456" s="29" t="s">
        <v>688</v>
      </c>
      <c r="E456" s="28"/>
      <c r="F456" s="25"/>
      <c r="G456" s="25"/>
      <c r="H456" s="25"/>
      <c r="I456" s="67"/>
      <c r="J456" s="67"/>
      <c r="K456" s="67"/>
      <c r="L456" s="67"/>
      <c r="O456" s="420"/>
    </row>
    <row r="457" spans="2:15" s="419" customFormat="1" ht="15">
      <c r="B457" s="392"/>
      <c r="C457" s="28"/>
      <c r="D457" s="28"/>
      <c r="E457" s="28"/>
      <c r="F457" s="25"/>
      <c r="G457" s="25"/>
      <c r="H457" s="25"/>
      <c r="I457" s="67"/>
      <c r="J457" s="67"/>
      <c r="K457" s="67"/>
      <c r="L457" s="67"/>
      <c r="O457" s="420"/>
    </row>
    <row r="458" spans="2:15" s="419" customFormat="1" ht="12.75">
      <c r="B458" s="430"/>
      <c r="O458" s="420"/>
    </row>
    <row r="459" spans="2:15" s="419" customFormat="1" ht="23.25">
      <c r="B459" s="390">
        <v>4</v>
      </c>
      <c r="C459" s="389" t="s">
        <v>689</v>
      </c>
      <c r="D459" s="389"/>
      <c r="E459" s="389"/>
      <c r="F459" s="389"/>
      <c r="G459" s="67"/>
      <c r="H459" s="67"/>
      <c r="I459" s="67"/>
      <c r="J459" s="67"/>
      <c r="K459" s="67"/>
      <c r="L459" s="67"/>
      <c r="M459" s="67"/>
      <c r="N459" s="67"/>
      <c r="O459" s="431"/>
    </row>
    <row r="460" spans="2:15" s="419" customFormat="1" ht="23.25">
      <c r="B460" s="389"/>
      <c r="C460" s="389"/>
      <c r="D460" s="389"/>
      <c r="E460" s="389"/>
      <c r="F460" s="389"/>
      <c r="G460" s="67"/>
      <c r="H460" s="67"/>
      <c r="I460" s="67"/>
      <c r="J460" s="67"/>
      <c r="K460" s="67"/>
      <c r="L460" s="67"/>
      <c r="M460" s="67"/>
      <c r="N460" s="67"/>
      <c r="O460" s="431"/>
    </row>
    <row r="461" spans="2:15" s="419" customFormat="1" ht="18">
      <c r="B461" s="67"/>
      <c r="C461" s="394" t="s">
        <v>690</v>
      </c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431"/>
    </row>
    <row r="462" spans="2:15" s="419" customFormat="1" ht="12.75"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431"/>
    </row>
    <row r="463" spans="2:15" s="419" customFormat="1" ht="15.75">
      <c r="B463" s="67"/>
      <c r="C463" s="29" t="s">
        <v>691</v>
      </c>
      <c r="D463" s="25"/>
      <c r="E463" s="25"/>
      <c r="F463" s="25"/>
      <c r="G463" s="25"/>
      <c r="H463" s="25"/>
      <c r="I463" s="25"/>
      <c r="J463" s="25"/>
      <c r="K463" s="67"/>
      <c r="L463" s="67"/>
      <c r="M463" s="67"/>
      <c r="N463" s="67"/>
      <c r="O463" s="431"/>
    </row>
    <row r="464" spans="2:15" s="419" customFormat="1" ht="15">
      <c r="B464" s="67"/>
      <c r="C464" s="28"/>
      <c r="D464" s="25"/>
      <c r="E464" s="25"/>
      <c r="F464" s="25"/>
      <c r="G464" s="25"/>
      <c r="H464" s="25"/>
      <c r="I464" s="25"/>
      <c r="J464" s="25"/>
      <c r="K464" s="67"/>
      <c r="L464" s="67"/>
      <c r="M464" s="67"/>
      <c r="N464" s="67"/>
      <c r="O464" s="431"/>
    </row>
    <row r="465" spans="2:15" s="419" customFormat="1" ht="15">
      <c r="B465" s="67"/>
      <c r="C465" s="29" t="s">
        <v>692</v>
      </c>
      <c r="D465" s="25"/>
      <c r="E465" s="25"/>
      <c r="F465" s="25"/>
      <c r="G465" s="25"/>
      <c r="H465" s="25"/>
      <c r="I465" s="25"/>
      <c r="J465" s="25"/>
      <c r="K465" s="67"/>
      <c r="L465" s="67"/>
      <c r="M465" s="67"/>
      <c r="N465" s="67"/>
      <c r="O465" s="431"/>
    </row>
    <row r="466" spans="2:15" s="419" customFormat="1" ht="15">
      <c r="B466" s="427"/>
      <c r="C466" s="25"/>
      <c r="D466" s="25"/>
      <c r="E466" s="25"/>
      <c r="F466" s="25"/>
      <c r="G466" s="25"/>
      <c r="H466" s="25"/>
      <c r="I466" s="25"/>
      <c r="J466" s="25"/>
      <c r="K466" s="67"/>
      <c r="L466" s="67"/>
      <c r="M466" s="67"/>
      <c r="N466" s="67"/>
      <c r="O466" s="431"/>
    </row>
    <row r="467" spans="2:15" s="419" customFormat="1" ht="15">
      <c r="B467" s="67"/>
      <c r="C467" s="29" t="s">
        <v>505</v>
      </c>
      <c r="D467" s="25"/>
      <c r="E467" s="25"/>
      <c r="F467" s="25"/>
      <c r="G467" s="25"/>
      <c r="H467" s="25"/>
      <c r="I467" s="25"/>
      <c r="J467" s="25"/>
      <c r="K467" s="67"/>
      <c r="L467" s="67"/>
      <c r="M467" s="67"/>
      <c r="N467" s="67"/>
      <c r="O467" s="431"/>
    </row>
    <row r="468" spans="2:15" s="419" customFormat="1" ht="15">
      <c r="B468" s="67"/>
      <c r="C468" s="29" t="s">
        <v>693</v>
      </c>
      <c r="D468" s="25"/>
      <c r="E468" s="25"/>
      <c r="F468" s="25"/>
      <c r="G468" s="25"/>
      <c r="H468" s="25"/>
      <c r="I468" s="25"/>
      <c r="J468" s="25"/>
      <c r="K468" s="67"/>
      <c r="L468" s="67"/>
      <c r="M468" s="67"/>
      <c r="N468" s="67"/>
      <c r="O468" s="431"/>
    </row>
    <row r="469" spans="2:15" s="419" customFormat="1" ht="15">
      <c r="B469" s="67"/>
      <c r="C469" s="30" t="s">
        <v>507</v>
      </c>
      <c r="D469" s="25"/>
      <c r="E469" s="25"/>
      <c r="F469" s="25"/>
      <c r="G469" s="25"/>
      <c r="H469" s="25"/>
      <c r="I469" s="25"/>
      <c r="J469" s="25"/>
      <c r="K469" s="67"/>
      <c r="L469" s="67"/>
      <c r="M469" s="67"/>
      <c r="N469" s="67"/>
      <c r="O469" s="431"/>
    </row>
    <row r="470" spans="2:15" s="419" customFormat="1" ht="15">
      <c r="B470" s="67"/>
      <c r="C470" s="30" t="s">
        <v>694</v>
      </c>
      <c r="D470" s="25"/>
      <c r="E470" s="25"/>
      <c r="F470" s="25"/>
      <c r="G470" s="25"/>
      <c r="H470" s="25"/>
      <c r="I470" s="25"/>
      <c r="J470" s="25"/>
      <c r="K470" s="67"/>
      <c r="L470" s="67"/>
      <c r="M470" s="67"/>
      <c r="N470" s="67"/>
      <c r="O470" s="431"/>
    </row>
    <row r="471" spans="2:15" s="419" customFormat="1" ht="15">
      <c r="B471" s="67"/>
      <c r="C471" s="29" t="s">
        <v>508</v>
      </c>
      <c r="D471" s="25"/>
      <c r="E471" s="25"/>
      <c r="F471" s="25"/>
      <c r="G471" s="25"/>
      <c r="H471" s="25"/>
      <c r="I471" s="25"/>
      <c r="J471" s="25"/>
      <c r="K471" s="67"/>
      <c r="L471" s="67"/>
      <c r="M471" s="67"/>
      <c r="N471" s="67"/>
      <c r="O471" s="431"/>
    </row>
    <row r="472" spans="2:15" s="419" customFormat="1" ht="15">
      <c r="B472" s="67"/>
      <c r="C472" s="30" t="s">
        <v>695</v>
      </c>
      <c r="D472" s="25"/>
      <c r="E472" s="25"/>
      <c r="F472" s="25"/>
      <c r="G472" s="25"/>
      <c r="H472" s="25"/>
      <c r="I472" s="25"/>
      <c r="J472" s="25"/>
      <c r="K472" s="67"/>
      <c r="L472" s="67"/>
      <c r="M472" s="67"/>
      <c r="N472" s="67"/>
      <c r="O472" s="431"/>
    </row>
    <row r="473" spans="2:15" s="419" customFormat="1" ht="12.75"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431"/>
    </row>
    <row r="474" spans="2:15" s="419" customFormat="1" ht="12.75"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431"/>
    </row>
    <row r="475" spans="2:15" s="419" customFormat="1" ht="23.25">
      <c r="B475" s="390">
        <v>5</v>
      </c>
      <c r="C475" s="389" t="s">
        <v>696</v>
      </c>
      <c r="D475" s="389"/>
      <c r="E475" s="389"/>
      <c r="F475" s="389"/>
      <c r="G475" s="67"/>
      <c r="H475" s="67"/>
      <c r="I475" s="67"/>
      <c r="J475" s="67"/>
      <c r="K475" s="67"/>
      <c r="L475" s="67"/>
      <c r="M475" s="67"/>
      <c r="N475" s="67"/>
      <c r="O475" s="431"/>
    </row>
    <row r="476" spans="2:15" s="419" customFormat="1" ht="12.75">
      <c r="B476" s="392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431"/>
    </row>
    <row r="477" spans="2:15" s="419" customFormat="1" ht="18">
      <c r="B477" s="396" t="s">
        <v>473</v>
      </c>
      <c r="C477" s="432" t="s">
        <v>697</v>
      </c>
      <c r="D477" s="433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431"/>
    </row>
    <row r="478" spans="2:15" s="419" customFormat="1" ht="12.75">
      <c r="B478" s="392"/>
      <c r="C478" s="433"/>
      <c r="D478" s="433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431"/>
    </row>
    <row r="479" spans="2:15" s="419" customFormat="1" ht="15.75">
      <c r="B479" s="392"/>
      <c r="C479" s="29" t="s">
        <v>698</v>
      </c>
      <c r="D479" s="433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431"/>
    </row>
    <row r="480" spans="2:15" s="419" customFormat="1" ht="15">
      <c r="B480" s="392"/>
      <c r="C480" s="29"/>
      <c r="D480" s="433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431"/>
    </row>
    <row r="481" spans="2:15" s="419" customFormat="1" ht="12.75">
      <c r="B481" s="392"/>
      <c r="C481" s="433"/>
      <c r="D481" s="433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431"/>
    </row>
    <row r="482" spans="2:15" s="419" customFormat="1" ht="18">
      <c r="B482" s="396" t="s">
        <v>478</v>
      </c>
      <c r="C482" s="432" t="s">
        <v>699</v>
      </c>
      <c r="D482" s="433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431"/>
    </row>
    <row r="483" spans="2:15" s="419" customFormat="1" ht="18">
      <c r="B483" s="67"/>
      <c r="C483" s="432" t="s">
        <v>700</v>
      </c>
      <c r="D483" s="433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431"/>
    </row>
    <row r="484" spans="2:15" s="419" customFormat="1" ht="12.75">
      <c r="B484" s="67"/>
      <c r="C484" s="433"/>
      <c r="D484" s="433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431"/>
    </row>
    <row r="485" spans="2:15" s="419" customFormat="1" ht="15.75">
      <c r="B485" s="67"/>
      <c r="C485" s="29" t="s">
        <v>701</v>
      </c>
      <c r="D485" s="433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431"/>
    </row>
    <row r="486" spans="2:15" s="419" customFormat="1" ht="12.75"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431"/>
    </row>
    <row r="487" spans="2:15" s="419" customFormat="1" ht="12.75"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431"/>
    </row>
    <row r="488" spans="2:15" s="419" customFormat="1" ht="20.25">
      <c r="B488" s="393">
        <v>6</v>
      </c>
      <c r="C488" s="391" t="s">
        <v>702</v>
      </c>
      <c r="D488" s="391"/>
      <c r="E488" s="391"/>
      <c r="F488" s="391"/>
      <c r="G488" s="67"/>
      <c r="H488" s="67"/>
      <c r="I488" s="67"/>
      <c r="J488" s="67"/>
      <c r="K488" s="67"/>
      <c r="L488" s="67"/>
      <c r="M488" s="67"/>
      <c r="N488" s="67"/>
      <c r="O488" s="431"/>
    </row>
    <row r="489" spans="2:15" s="419" customFormat="1" ht="12.75">
      <c r="B489" s="392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431"/>
    </row>
    <row r="490" spans="2:15" s="419" customFormat="1" ht="18">
      <c r="B490" s="396" t="s">
        <v>473</v>
      </c>
      <c r="C490" s="399" t="s">
        <v>703</v>
      </c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431"/>
    </row>
    <row r="491" spans="2:15" s="419" customFormat="1" ht="12.75">
      <c r="B491" s="392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431"/>
    </row>
    <row r="492" spans="2:15" s="419" customFormat="1" ht="15.75">
      <c r="B492" s="392"/>
      <c r="C492" s="29" t="s">
        <v>704</v>
      </c>
      <c r="D492" s="28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431"/>
    </row>
    <row r="493" spans="2:15" s="419" customFormat="1" ht="15">
      <c r="B493" s="392"/>
      <c r="C493" s="28" t="s">
        <v>705</v>
      </c>
      <c r="D493" s="28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431"/>
    </row>
    <row r="494" spans="2:15" s="419" customFormat="1" ht="15">
      <c r="B494" s="392"/>
      <c r="C494" s="28"/>
      <c r="D494" s="28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431"/>
    </row>
    <row r="495" spans="2:15" s="419" customFormat="1" ht="15">
      <c r="B495" s="392"/>
      <c r="C495" s="29" t="s">
        <v>468</v>
      </c>
      <c r="D495" s="29" t="s">
        <v>706</v>
      </c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431"/>
    </row>
    <row r="496" spans="2:15" s="419" customFormat="1" ht="15">
      <c r="B496" s="392"/>
      <c r="C496" s="28"/>
      <c r="D496" s="28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431"/>
    </row>
    <row r="497" spans="2:15" s="419" customFormat="1" ht="12.75">
      <c r="B497" s="392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431"/>
    </row>
    <row r="498" spans="2:15" s="419" customFormat="1" ht="18">
      <c r="B498" s="396" t="s">
        <v>478</v>
      </c>
      <c r="C498" s="399" t="s">
        <v>707</v>
      </c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431"/>
    </row>
    <row r="499" spans="2:15" s="419" customFormat="1" ht="12.75"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431"/>
    </row>
    <row r="500" spans="2:15" s="419" customFormat="1" ht="15">
      <c r="B500" s="67"/>
      <c r="C500" s="29" t="s">
        <v>708</v>
      </c>
      <c r="D500" s="28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431"/>
    </row>
    <row r="501" spans="2:15" s="419" customFormat="1" ht="12.75"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431"/>
    </row>
    <row r="502" spans="2:15" s="419" customFormat="1" ht="12.75"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431"/>
    </row>
    <row r="503" spans="2:15" s="419" customFormat="1" ht="20.25">
      <c r="B503" s="393">
        <v>7</v>
      </c>
      <c r="C503" s="391" t="s">
        <v>709</v>
      </c>
      <c r="D503" s="391"/>
      <c r="E503" s="391"/>
      <c r="F503" s="391"/>
      <c r="G503" s="391"/>
      <c r="H503" s="67"/>
      <c r="I503" s="67"/>
      <c r="J503" s="67"/>
      <c r="K503" s="67"/>
      <c r="L503" s="67"/>
      <c r="M503" s="67"/>
      <c r="N503" s="67"/>
      <c r="O503" s="431"/>
    </row>
    <row r="504" spans="2:15" s="419" customFormat="1" ht="12.75">
      <c r="B504" s="392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431"/>
    </row>
    <row r="505" spans="2:15" s="419" customFormat="1" ht="18">
      <c r="B505" s="396" t="s">
        <v>473</v>
      </c>
      <c r="C505" s="432" t="s">
        <v>710</v>
      </c>
      <c r="D505" s="433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431"/>
    </row>
    <row r="506" spans="2:15" s="419" customFormat="1" ht="12.75">
      <c r="B506" s="392"/>
      <c r="C506" s="433"/>
      <c r="D506" s="433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431"/>
    </row>
    <row r="507" spans="2:15" s="419" customFormat="1" ht="15.75">
      <c r="B507" s="392"/>
      <c r="C507" s="29" t="s">
        <v>711</v>
      </c>
      <c r="D507" s="433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431"/>
    </row>
    <row r="508" spans="2:15" s="419" customFormat="1" ht="15">
      <c r="B508" s="392"/>
      <c r="C508" s="28" t="s">
        <v>712</v>
      </c>
      <c r="D508" s="433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431"/>
    </row>
    <row r="509" spans="2:15" s="419" customFormat="1" ht="12.75">
      <c r="B509" s="392"/>
      <c r="C509" s="433"/>
      <c r="D509" s="433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431"/>
    </row>
    <row r="510" spans="2:15" s="419" customFormat="1" ht="18">
      <c r="B510" s="396" t="s">
        <v>478</v>
      </c>
      <c r="C510" s="432" t="s">
        <v>713</v>
      </c>
      <c r="D510" s="433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431"/>
    </row>
    <row r="511" spans="2:15" s="419" customFormat="1" ht="18">
      <c r="B511" s="398"/>
      <c r="C511" s="432" t="s">
        <v>714</v>
      </c>
      <c r="D511" s="433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431"/>
    </row>
    <row r="512" spans="2:15" s="419" customFormat="1" ht="12.75">
      <c r="B512" s="67"/>
      <c r="C512" s="433"/>
      <c r="D512" s="433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431"/>
    </row>
    <row r="513" spans="2:15" s="419" customFormat="1" ht="15.75">
      <c r="B513" s="67"/>
      <c r="C513" s="29" t="s">
        <v>715</v>
      </c>
      <c r="D513" s="433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431"/>
    </row>
    <row r="514" spans="2:15" s="419" customFormat="1" ht="12.75"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431"/>
    </row>
    <row r="515" s="419" customFormat="1" ht="12.75">
      <c r="O515" s="420"/>
    </row>
    <row r="516" spans="2:15" s="419" customFormat="1" ht="20.25">
      <c r="B516" s="393">
        <v>8</v>
      </c>
      <c r="C516" s="391" t="s">
        <v>55</v>
      </c>
      <c r="D516" s="391"/>
      <c r="E516" s="67"/>
      <c r="F516" s="67"/>
      <c r="G516" s="67"/>
      <c r="O516" s="420"/>
    </row>
    <row r="517" spans="2:15" s="419" customFormat="1" ht="12.75">
      <c r="B517" s="67"/>
      <c r="C517" s="67"/>
      <c r="D517" s="67"/>
      <c r="E517" s="67"/>
      <c r="F517" s="67"/>
      <c r="G517" s="67"/>
      <c r="O517" s="420"/>
    </row>
    <row r="518" spans="2:15" s="419" customFormat="1" ht="18">
      <c r="B518" s="398"/>
      <c r="C518" s="394" t="s">
        <v>716</v>
      </c>
      <c r="D518" s="67"/>
      <c r="E518" s="67"/>
      <c r="F518" s="67"/>
      <c r="G518" s="67"/>
      <c r="O518" s="420"/>
    </row>
    <row r="519" spans="2:15" s="419" customFormat="1" ht="12.75">
      <c r="B519" s="434"/>
      <c r="C519" s="67"/>
      <c r="D519" s="67"/>
      <c r="E519" s="67"/>
      <c r="F519" s="67"/>
      <c r="G519" s="67"/>
      <c r="O519" s="420"/>
    </row>
    <row r="520" spans="2:15" s="419" customFormat="1" ht="15">
      <c r="B520" s="434"/>
      <c r="C520" s="29" t="s">
        <v>717</v>
      </c>
      <c r="D520" s="28"/>
      <c r="E520" s="28"/>
      <c r="F520" s="67"/>
      <c r="G520" s="67"/>
      <c r="O520" s="420"/>
    </row>
    <row r="521" spans="2:15" s="419" customFormat="1" ht="15">
      <c r="B521" s="434"/>
      <c r="C521" s="29" t="s">
        <v>718</v>
      </c>
      <c r="D521" s="28"/>
      <c r="E521" s="28"/>
      <c r="F521" s="67"/>
      <c r="G521" s="67"/>
      <c r="O521" s="420"/>
    </row>
    <row r="522" spans="2:15" s="419" customFormat="1" ht="15">
      <c r="B522" s="434"/>
      <c r="C522" s="28"/>
      <c r="D522" s="28"/>
      <c r="E522" s="28"/>
      <c r="F522" s="67"/>
      <c r="G522" s="67"/>
      <c r="O522" s="420"/>
    </row>
    <row r="523" spans="2:15" s="419" customFormat="1" ht="15">
      <c r="B523" s="434"/>
      <c r="C523" s="29" t="s">
        <v>719</v>
      </c>
      <c r="D523" s="28"/>
      <c r="E523" s="28"/>
      <c r="F523" s="67"/>
      <c r="G523" s="67"/>
      <c r="O523" s="420"/>
    </row>
    <row r="524" spans="2:15" s="419" customFormat="1" ht="15">
      <c r="B524" s="434"/>
      <c r="C524" s="29" t="s">
        <v>720</v>
      </c>
      <c r="D524" s="28"/>
      <c r="E524" s="28"/>
      <c r="F524" s="67"/>
      <c r="G524" s="67"/>
      <c r="O524" s="420"/>
    </row>
    <row r="525" spans="2:15" s="419" customFormat="1" ht="15">
      <c r="B525" s="434"/>
      <c r="C525" s="28"/>
      <c r="D525" s="28"/>
      <c r="E525" s="28"/>
      <c r="F525" s="67"/>
      <c r="G525" s="67"/>
      <c r="O525" s="420"/>
    </row>
    <row r="526" spans="2:15" s="419" customFormat="1" ht="15">
      <c r="B526" s="434"/>
      <c r="C526" s="29" t="s">
        <v>721</v>
      </c>
      <c r="D526" s="28"/>
      <c r="E526" s="28"/>
      <c r="F526" s="67"/>
      <c r="G526" s="67"/>
      <c r="O526" s="420"/>
    </row>
    <row r="527" spans="2:15" s="419" customFormat="1" ht="15">
      <c r="B527" s="434"/>
      <c r="C527" s="28"/>
      <c r="D527" s="28"/>
      <c r="E527" s="28"/>
      <c r="F527" s="67"/>
      <c r="G527" s="67"/>
      <c r="O527" s="420"/>
    </row>
    <row r="528" spans="2:15" s="419" customFormat="1" ht="15">
      <c r="B528" s="434"/>
      <c r="C528" s="29" t="s">
        <v>722</v>
      </c>
      <c r="D528" s="28"/>
      <c r="E528" s="28"/>
      <c r="F528" s="67"/>
      <c r="G528" s="67"/>
      <c r="O528" s="420"/>
    </row>
    <row r="529" spans="2:15" s="419" customFormat="1" ht="12.75">
      <c r="B529" s="434"/>
      <c r="C529" s="67"/>
      <c r="D529" s="67"/>
      <c r="E529" s="67"/>
      <c r="F529" s="67"/>
      <c r="G529" s="67"/>
      <c r="O529" s="420"/>
    </row>
    <row r="530" spans="2:15" s="419" customFormat="1" ht="12.75">
      <c r="B530" s="435"/>
      <c r="O530" s="420"/>
    </row>
    <row r="531" spans="2:15" s="419" customFormat="1" ht="23.25">
      <c r="B531" s="390">
        <v>9</v>
      </c>
      <c r="C531" s="389" t="s">
        <v>226</v>
      </c>
      <c r="D531" s="389"/>
      <c r="E531" s="389"/>
      <c r="F531" s="389"/>
      <c r="G531" s="67"/>
      <c r="H531" s="67"/>
      <c r="I531" s="67"/>
      <c r="J531" s="67"/>
      <c r="K531" s="67"/>
      <c r="L531" s="67"/>
      <c r="M531" s="67"/>
      <c r="N531" s="67"/>
      <c r="O531" s="431"/>
    </row>
    <row r="532" spans="2:15" s="419" customFormat="1" ht="12.75"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431"/>
    </row>
    <row r="533" spans="2:15" s="419" customFormat="1" ht="18">
      <c r="B533" s="67"/>
      <c r="C533" s="432" t="s">
        <v>723</v>
      </c>
      <c r="D533" s="433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431"/>
    </row>
    <row r="534" spans="2:15" s="419" customFormat="1" ht="12.75">
      <c r="B534" s="67"/>
      <c r="C534" s="433"/>
      <c r="D534" s="433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431"/>
    </row>
    <row r="535" spans="2:15" s="419" customFormat="1" ht="15.75">
      <c r="B535" s="67"/>
      <c r="C535" s="29" t="s">
        <v>724</v>
      </c>
      <c r="D535" s="28"/>
      <c r="E535" s="25"/>
      <c r="F535" s="25"/>
      <c r="G535" s="25"/>
      <c r="H535" s="67"/>
      <c r="I535" s="67"/>
      <c r="J535" s="67"/>
      <c r="K535" s="67"/>
      <c r="L535" s="67"/>
      <c r="M535" s="67"/>
      <c r="N535" s="67"/>
      <c r="O535" s="431"/>
    </row>
    <row r="536" spans="2:15" s="419" customFormat="1" ht="15">
      <c r="B536" s="67"/>
      <c r="C536" s="29" t="s">
        <v>705</v>
      </c>
      <c r="D536" s="28"/>
      <c r="E536" s="25"/>
      <c r="F536" s="25"/>
      <c r="G536" s="25"/>
      <c r="H536" s="67"/>
      <c r="I536" s="67"/>
      <c r="J536" s="67"/>
      <c r="K536" s="67"/>
      <c r="L536" s="67"/>
      <c r="M536" s="67"/>
      <c r="N536" s="67"/>
      <c r="O536" s="431"/>
    </row>
    <row r="537" spans="2:15" s="419" customFormat="1" ht="15">
      <c r="B537" s="67"/>
      <c r="C537" s="28"/>
      <c r="D537" s="28"/>
      <c r="E537" s="25"/>
      <c r="F537" s="25"/>
      <c r="G537" s="25"/>
      <c r="H537" s="67"/>
      <c r="I537" s="67"/>
      <c r="J537" s="67"/>
      <c r="K537" s="67"/>
      <c r="L537" s="67"/>
      <c r="M537" s="67"/>
      <c r="N537" s="67"/>
      <c r="O537" s="431"/>
    </row>
    <row r="538" spans="2:15" s="419" customFormat="1" ht="15">
      <c r="B538" s="67"/>
      <c r="C538" s="29" t="s">
        <v>725</v>
      </c>
      <c r="D538" s="28"/>
      <c r="E538" s="25"/>
      <c r="F538" s="25"/>
      <c r="G538" s="25"/>
      <c r="H538" s="67"/>
      <c r="I538" s="67"/>
      <c r="J538" s="67"/>
      <c r="K538" s="67"/>
      <c r="L538" s="67"/>
      <c r="M538" s="67"/>
      <c r="N538" s="67"/>
      <c r="O538" s="431"/>
    </row>
    <row r="539" spans="2:15" s="419" customFormat="1" ht="15">
      <c r="B539" s="427"/>
      <c r="C539" s="28"/>
      <c r="D539" s="28"/>
      <c r="E539" s="25"/>
      <c r="F539" s="25"/>
      <c r="G539" s="25"/>
      <c r="H539" s="67"/>
      <c r="I539" s="67"/>
      <c r="J539" s="67"/>
      <c r="K539" s="67"/>
      <c r="L539" s="67"/>
      <c r="M539" s="67"/>
      <c r="N539" s="67"/>
      <c r="O539" s="431"/>
    </row>
    <row r="540" spans="2:15" s="419" customFormat="1" ht="15">
      <c r="B540" s="67"/>
      <c r="C540" s="29" t="s">
        <v>505</v>
      </c>
      <c r="D540" s="28"/>
      <c r="E540" s="25"/>
      <c r="F540" s="25"/>
      <c r="G540" s="25"/>
      <c r="H540" s="67"/>
      <c r="I540" s="67"/>
      <c r="J540" s="67"/>
      <c r="K540" s="67"/>
      <c r="L540" s="67"/>
      <c r="M540" s="67"/>
      <c r="N540" s="67"/>
      <c r="O540" s="431"/>
    </row>
    <row r="541" spans="2:15" s="419" customFormat="1" ht="15">
      <c r="B541" s="67"/>
      <c r="C541" s="29" t="s">
        <v>693</v>
      </c>
      <c r="D541" s="28"/>
      <c r="E541" s="25"/>
      <c r="F541" s="25"/>
      <c r="G541" s="25"/>
      <c r="H541" s="67"/>
      <c r="I541" s="67"/>
      <c r="J541" s="67"/>
      <c r="K541" s="67"/>
      <c r="L541" s="67"/>
      <c r="M541" s="67"/>
      <c r="N541" s="67"/>
      <c r="O541" s="431"/>
    </row>
    <row r="542" spans="2:15" s="419" customFormat="1" ht="15">
      <c r="B542" s="67"/>
      <c r="C542" s="30" t="s">
        <v>507</v>
      </c>
      <c r="D542" s="28"/>
      <c r="E542" s="25"/>
      <c r="F542" s="25"/>
      <c r="G542" s="25"/>
      <c r="H542" s="67"/>
      <c r="I542" s="67"/>
      <c r="J542" s="67"/>
      <c r="K542" s="67"/>
      <c r="L542" s="67"/>
      <c r="M542" s="67"/>
      <c r="N542" s="67"/>
      <c r="O542" s="431"/>
    </row>
    <row r="543" spans="2:15" s="419" customFormat="1" ht="15">
      <c r="B543" s="67"/>
      <c r="C543" s="30" t="s">
        <v>726</v>
      </c>
      <c r="D543" s="28"/>
      <c r="E543" s="25"/>
      <c r="F543" s="25"/>
      <c r="G543" s="25"/>
      <c r="H543" s="67"/>
      <c r="I543" s="67"/>
      <c r="J543" s="67"/>
      <c r="K543" s="67"/>
      <c r="L543" s="67"/>
      <c r="M543" s="67"/>
      <c r="N543" s="67"/>
      <c r="O543" s="431"/>
    </row>
    <row r="544" spans="2:15" s="419" customFormat="1" ht="15">
      <c r="B544" s="67"/>
      <c r="C544" s="29" t="s">
        <v>508</v>
      </c>
      <c r="D544" s="28"/>
      <c r="E544" s="25"/>
      <c r="F544" s="25"/>
      <c r="G544" s="25"/>
      <c r="H544" s="67"/>
      <c r="I544" s="67"/>
      <c r="J544" s="67"/>
      <c r="K544" s="67"/>
      <c r="L544" s="67"/>
      <c r="M544" s="67"/>
      <c r="N544" s="67"/>
      <c r="O544" s="431"/>
    </row>
    <row r="545" spans="2:15" s="419" customFormat="1" ht="15">
      <c r="B545" s="67"/>
      <c r="C545" s="30" t="s">
        <v>727</v>
      </c>
      <c r="D545" s="25"/>
      <c r="E545" s="25"/>
      <c r="F545" s="25"/>
      <c r="G545" s="25"/>
      <c r="H545" s="67"/>
      <c r="I545" s="67"/>
      <c r="J545" s="67"/>
      <c r="K545" s="67"/>
      <c r="L545" s="67"/>
      <c r="M545" s="67"/>
      <c r="N545" s="67"/>
      <c r="O545" s="431"/>
    </row>
    <row r="546" spans="2:15" ht="15"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431"/>
    </row>
    <row r="547" spans="2:5" ht="20.25">
      <c r="B547" s="391">
        <v>10</v>
      </c>
      <c r="C547" s="391" t="s">
        <v>63</v>
      </c>
      <c r="D547" s="391"/>
      <c r="E547" s="391"/>
    </row>
    <row r="549" spans="2:10" ht="18">
      <c r="B549" s="396" t="s">
        <v>473</v>
      </c>
      <c r="C549" s="394" t="s">
        <v>728</v>
      </c>
      <c r="D549" s="394"/>
      <c r="E549" s="394"/>
      <c r="F549" s="394"/>
      <c r="G549" s="394"/>
      <c r="H549" s="394"/>
      <c r="I549" s="394"/>
      <c r="J549" s="394"/>
    </row>
    <row r="550" ht="15">
      <c r="B550" s="1"/>
    </row>
    <row r="551" spans="2:3" ht="15.75">
      <c r="B551" s="1"/>
      <c r="C551" s="25" t="s">
        <v>729</v>
      </c>
    </row>
    <row r="552" spans="2:3" ht="15.75">
      <c r="B552" s="1"/>
      <c r="C552" s="436"/>
    </row>
    <row r="553" spans="2:3" ht="18">
      <c r="B553" s="396" t="s">
        <v>478</v>
      </c>
      <c r="C553" s="394" t="s">
        <v>730</v>
      </c>
    </row>
    <row r="554" spans="2:3" ht="18">
      <c r="B554" s="67"/>
      <c r="C554" s="394" t="s">
        <v>731</v>
      </c>
    </row>
    <row r="556" ht="15.75">
      <c r="C556" s="25" t="s">
        <v>732</v>
      </c>
    </row>
    <row r="557" ht="15.75">
      <c r="C557" s="25" t="s">
        <v>733</v>
      </c>
    </row>
    <row r="559" spans="2:15" s="417" customFormat="1" ht="23.25">
      <c r="B559" s="389" t="s">
        <v>734</v>
      </c>
      <c r="O559" s="418"/>
    </row>
    <row r="560" spans="2:15" s="419" customFormat="1" ht="16.5" customHeight="1">
      <c r="B560" s="437"/>
      <c r="C560" s="437"/>
      <c r="D560" s="437"/>
      <c r="E560" s="437"/>
      <c r="F560" s="437"/>
      <c r="O560" s="420"/>
    </row>
    <row r="561" spans="2:15" s="438" customFormat="1" ht="18">
      <c r="B561" s="396">
        <v>1</v>
      </c>
      <c r="C561" s="394" t="s">
        <v>735</v>
      </c>
      <c r="D561" s="394"/>
      <c r="E561" s="428"/>
      <c r="O561" s="439"/>
    </row>
    <row r="562" spans="2:15" s="419" customFormat="1" ht="12.75">
      <c r="B562" s="392"/>
      <c r="C562" s="67"/>
      <c r="D562" s="67"/>
      <c r="O562" s="420"/>
    </row>
    <row r="563" spans="2:15" s="419" customFormat="1" ht="15">
      <c r="B563" s="392"/>
      <c r="C563" s="29" t="s">
        <v>736</v>
      </c>
      <c r="D563" s="67"/>
      <c r="O563" s="420"/>
    </row>
    <row r="564" spans="2:15" s="419" customFormat="1" ht="15">
      <c r="B564" s="392"/>
      <c r="C564" s="29" t="s">
        <v>737</v>
      </c>
      <c r="D564" s="67"/>
      <c r="O564" s="420"/>
    </row>
    <row r="565" spans="2:15" s="419" customFormat="1" ht="15">
      <c r="B565" s="430"/>
      <c r="C565" s="440"/>
      <c r="O565" s="420"/>
    </row>
    <row r="566" spans="2:15" s="419" customFormat="1" ht="15">
      <c r="B566" s="430"/>
      <c r="C566" s="441" t="s">
        <v>738</v>
      </c>
      <c r="D566" s="442"/>
      <c r="E566" s="442"/>
      <c r="F566" s="431"/>
      <c r="G566" s="431"/>
      <c r="H566" s="431"/>
      <c r="I566" s="431"/>
      <c r="O566" s="420"/>
    </row>
    <row r="567" spans="2:15" s="419" customFormat="1" ht="15">
      <c r="B567" s="430"/>
      <c r="C567" s="443"/>
      <c r="D567" s="431"/>
      <c r="E567" s="431"/>
      <c r="F567" s="431"/>
      <c r="G567" s="431"/>
      <c r="H567" s="431"/>
      <c r="I567" s="431"/>
      <c r="O567" s="420"/>
    </row>
    <row r="568" spans="2:15" s="419" customFormat="1" ht="15">
      <c r="B568" s="430"/>
      <c r="C568" s="443" t="s">
        <v>739</v>
      </c>
      <c r="D568" s="339" t="s">
        <v>740</v>
      </c>
      <c r="E568" s="339"/>
      <c r="F568" s="339"/>
      <c r="G568" s="339"/>
      <c r="H568" s="431"/>
      <c r="I568" s="431"/>
      <c r="O568" s="420"/>
    </row>
    <row r="569" spans="2:15" s="419" customFormat="1" ht="15">
      <c r="B569" s="430"/>
      <c r="C569" s="443" t="s">
        <v>741</v>
      </c>
      <c r="D569" s="444" t="s">
        <v>742</v>
      </c>
      <c r="E569" s="339"/>
      <c r="F569" s="339"/>
      <c r="G569" s="339"/>
      <c r="H569" s="431"/>
      <c r="I569" s="431"/>
      <c r="O569" s="420"/>
    </row>
    <row r="570" spans="2:15" s="419" customFormat="1" ht="15">
      <c r="B570" s="430"/>
      <c r="C570" s="443" t="s">
        <v>743</v>
      </c>
      <c r="D570" s="444" t="s">
        <v>744</v>
      </c>
      <c r="E570" s="339"/>
      <c r="F570" s="339"/>
      <c r="G570" s="339"/>
      <c r="H570" s="431"/>
      <c r="I570" s="431"/>
      <c r="O570" s="420"/>
    </row>
    <row r="571" spans="2:15" s="419" customFormat="1" ht="15">
      <c r="B571" s="430"/>
      <c r="C571" s="443" t="s">
        <v>745</v>
      </c>
      <c r="D571" s="444" t="s">
        <v>746</v>
      </c>
      <c r="E571" s="339"/>
      <c r="F571" s="339"/>
      <c r="G571" s="339"/>
      <c r="H571" s="431"/>
      <c r="I571" s="431"/>
      <c r="O571" s="420"/>
    </row>
    <row r="572" spans="2:9" ht="15.75">
      <c r="B572" s="1"/>
      <c r="C572" s="443" t="s">
        <v>747</v>
      </c>
      <c r="D572" s="339" t="s">
        <v>748</v>
      </c>
      <c r="E572" s="339"/>
      <c r="F572" s="339"/>
      <c r="G572" s="339"/>
      <c r="H572" s="431"/>
      <c r="I572" s="431"/>
    </row>
    <row r="573" spans="2:9" ht="15.75">
      <c r="B573" s="1"/>
      <c r="C573" s="431"/>
      <c r="D573" s="339"/>
      <c r="E573" s="339"/>
      <c r="F573" s="339"/>
      <c r="G573" s="339"/>
      <c r="H573" s="431"/>
      <c r="I573" s="431"/>
    </row>
    <row r="574" spans="2:15" s="419" customFormat="1" ht="16.5" customHeight="1">
      <c r="B574" s="445">
        <v>2</v>
      </c>
      <c r="C574" s="446" t="s">
        <v>749</v>
      </c>
      <c r="D574" s="446"/>
      <c r="E574" s="447"/>
      <c r="F574" s="447"/>
      <c r="O574" s="420"/>
    </row>
    <row r="575" spans="2:15" s="419" customFormat="1" ht="16.5" customHeight="1">
      <c r="B575" s="448"/>
      <c r="C575" s="447"/>
      <c r="D575" s="447"/>
      <c r="E575" s="447"/>
      <c r="F575" s="447"/>
      <c r="O575" s="420"/>
    </row>
    <row r="576" spans="2:15" s="419" customFormat="1" ht="16.5" customHeight="1">
      <c r="B576" s="392"/>
      <c r="C576" s="70" t="s">
        <v>750</v>
      </c>
      <c r="D576" s="447"/>
      <c r="E576" s="447"/>
      <c r="F576" s="447"/>
      <c r="O576" s="420"/>
    </row>
    <row r="577" spans="2:15" s="419" customFormat="1" ht="16.5" customHeight="1">
      <c r="B577" s="392"/>
      <c r="C577" s="70" t="s">
        <v>751</v>
      </c>
      <c r="D577" s="447"/>
      <c r="E577" s="447"/>
      <c r="F577" s="447"/>
      <c r="O577" s="420"/>
    </row>
    <row r="578" spans="2:15" s="419" customFormat="1" ht="16.5" customHeight="1">
      <c r="B578" s="392"/>
      <c r="C578" s="25" t="s">
        <v>752</v>
      </c>
      <c r="D578" s="67"/>
      <c r="E578" s="447"/>
      <c r="F578" s="447"/>
      <c r="O578" s="420"/>
    </row>
    <row r="579" ht="15">
      <c r="B579" s="1"/>
    </row>
    <row r="580" spans="2:10" ht="15.75">
      <c r="B580" s="1"/>
      <c r="C580" s="441" t="s">
        <v>753</v>
      </c>
      <c r="D580" s="442"/>
      <c r="E580" s="442"/>
      <c r="F580" s="431"/>
      <c r="G580" s="431"/>
      <c r="H580" s="431"/>
      <c r="I580" s="431"/>
      <c r="J580" s="431"/>
    </row>
    <row r="581" spans="2:10" ht="15.75">
      <c r="B581" s="1"/>
      <c r="C581" s="443"/>
      <c r="D581" s="431"/>
      <c r="E581" s="431"/>
      <c r="F581" s="431"/>
      <c r="G581" s="431"/>
      <c r="H581" s="431"/>
      <c r="I581" s="431"/>
      <c r="J581" s="431"/>
    </row>
    <row r="582" spans="2:10" ht="15.75">
      <c r="B582" s="1"/>
      <c r="C582" s="443" t="s">
        <v>739</v>
      </c>
      <c r="D582" s="339" t="s">
        <v>754</v>
      </c>
      <c r="E582" s="339"/>
      <c r="F582" s="339"/>
      <c r="G582" s="339"/>
      <c r="H582" s="431"/>
      <c r="I582" s="431"/>
      <c r="J582" s="431"/>
    </row>
    <row r="583" spans="2:10" ht="15.75">
      <c r="B583" s="1"/>
      <c r="C583" s="443" t="s">
        <v>741</v>
      </c>
      <c r="D583" s="339" t="s">
        <v>755</v>
      </c>
      <c r="E583" s="339"/>
      <c r="F583" s="339"/>
      <c r="G583" s="339"/>
      <c r="H583" s="431"/>
      <c r="I583" s="431"/>
      <c r="J583" s="431"/>
    </row>
    <row r="584" spans="2:10" ht="15.75">
      <c r="B584" s="1"/>
      <c r="C584" s="443" t="s">
        <v>743</v>
      </c>
      <c r="D584" s="339" t="s">
        <v>756</v>
      </c>
      <c r="E584" s="339"/>
      <c r="F584" s="339"/>
      <c r="G584" s="339"/>
      <c r="H584" s="431"/>
      <c r="I584" s="431"/>
      <c r="J584" s="431"/>
    </row>
    <row r="585" spans="2:10" ht="15.75">
      <c r="B585" s="1"/>
      <c r="C585" s="443" t="s">
        <v>745</v>
      </c>
      <c r="D585" s="449" t="s">
        <v>757</v>
      </c>
      <c r="E585" s="339"/>
      <c r="F585" s="339"/>
      <c r="G585" s="339"/>
      <c r="H585" s="431"/>
      <c r="I585" s="431"/>
      <c r="J585" s="431"/>
    </row>
    <row r="586" spans="2:10" ht="15.75">
      <c r="B586" s="1"/>
      <c r="C586" s="443" t="s">
        <v>747</v>
      </c>
      <c r="D586" s="339" t="s">
        <v>758</v>
      </c>
      <c r="E586" s="339"/>
      <c r="F586" s="339"/>
      <c r="G586" s="339"/>
      <c r="H586" s="431"/>
      <c r="I586" s="431"/>
      <c r="J586" s="431"/>
    </row>
    <row r="587" spans="2:10" ht="15.75">
      <c r="B587" s="1"/>
      <c r="C587" s="431"/>
      <c r="D587" s="339"/>
      <c r="E587" s="339"/>
      <c r="F587" s="339"/>
      <c r="G587" s="339"/>
      <c r="H587" s="431"/>
      <c r="I587" s="431"/>
      <c r="J587" s="431"/>
    </row>
    <row r="588" spans="2:5" ht="20.25">
      <c r="B588" s="393">
        <v>3</v>
      </c>
      <c r="C588" s="385" t="s">
        <v>759</v>
      </c>
      <c r="D588" s="391"/>
      <c r="E588" s="391"/>
    </row>
    <row r="589" ht="15">
      <c r="B589" s="1"/>
    </row>
    <row r="591" ht="15.75">
      <c r="C591" s="450" t="s">
        <v>760</v>
      </c>
    </row>
    <row r="592" ht="15.75">
      <c r="C592" s="25"/>
    </row>
    <row r="593" ht="15.75">
      <c r="C593" s="25" t="s">
        <v>761</v>
      </c>
    </row>
    <row r="594" ht="15.75">
      <c r="C594" s="25" t="s">
        <v>762</v>
      </c>
    </row>
  </sheetData>
  <sheetProtection/>
  <mergeCells count="2">
    <mergeCell ref="B3:O3"/>
    <mergeCell ref="B4:O4"/>
  </mergeCells>
  <printOptions/>
  <pageMargins left="0.7" right="0.7" top="0.75" bottom="0.75" header="0.3" footer="0.3"/>
  <pageSetup horizontalDpi="600" verticalDpi="600" orientation="portrait" scale="66"/>
  <rowBreaks count="11" manualBreakCount="11">
    <brk id="66" min="1" max="14" man="1"/>
    <brk id="106" min="1" max="14" man="1"/>
    <brk id="155" min="1" max="14" man="1"/>
    <brk id="221" min="1" max="14" man="1"/>
    <brk id="261" min="1" max="14" man="1"/>
    <brk id="306" min="1" max="14" man="1"/>
    <brk id="354" min="1" max="14" man="1"/>
    <brk id="390" min="1" max="14" man="1"/>
    <brk id="457" min="1" max="14" man="1"/>
    <brk id="515" min="1" max="14" man="1"/>
    <brk id="558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mohe</dc:creator>
  <cp:keywords/>
  <dc:description/>
  <cp:lastModifiedBy>ramzan</cp:lastModifiedBy>
  <cp:lastPrinted>2013-02-05T21:49:30Z</cp:lastPrinted>
  <dcterms:created xsi:type="dcterms:W3CDTF">2011-02-09T02:39:56Z</dcterms:created>
  <dcterms:modified xsi:type="dcterms:W3CDTF">2013-02-15T07:32:31Z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